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rego\Downloads\"/>
    </mc:Choice>
  </mc:AlternateContent>
  <xr:revisionPtr revIDLastSave="0" documentId="8_{5B2813CC-0068-42D2-9B48-BED48CE84426}" xr6:coauthVersionLast="43" xr6:coauthVersionMax="43" xr10:uidLastSave="{00000000-0000-0000-0000-000000000000}"/>
  <bookViews>
    <workbookView xWindow="-96" yWindow="-96" windowWidth="19392" windowHeight="10392"/>
  </bookViews>
  <sheets>
    <sheet name="questionnaire" sheetId="2" r:id="rId1"/>
    <sheet name="liste améliorations" sheetId="3" r:id="rId2"/>
    <sheet name="calcul" sheetId="1" state="hidden" r:id="rId3"/>
  </sheets>
  <definedNames>
    <definedName name="Ameliorations_maintenance_regulation">'liste améliorations'!#REF!</definedName>
    <definedName name="Ameliorations_rendement_chaudiere">'liste améliorations'!#REF!</definedName>
    <definedName name="Ameliorations_reseau_emission">'liste améliorations'!#REF!</definedName>
    <definedName name="Choix_fréquence" localSheetId="1">'liste améliorations'!#REF!</definedName>
    <definedName name="Choix_fréquence">calcul!$AP$3:$AP$5</definedName>
    <definedName name="_xlnm.Print_Area" localSheetId="2">calcul!$A$34:$E$46</definedName>
    <definedName name="_xlnm.Print_Area" localSheetId="1">'liste améliorations'!$A$1:$B$49</definedName>
    <definedName name="_xlnm.Print_Area" localSheetId="0">questionnaire!$B$1:$AS$322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AU23" i="1" s="1"/>
  <c r="B258" i="2" s="1"/>
  <c r="C18" i="1"/>
  <c r="AU18" i="1"/>
  <c r="B241" i="2" s="1"/>
  <c r="C13" i="1"/>
  <c r="C10" i="1"/>
  <c r="C14" i="1"/>
  <c r="AT6" i="1"/>
  <c r="AT5" i="1"/>
  <c r="AT52" i="1"/>
  <c r="AT53" i="1"/>
  <c r="AT54" i="1"/>
  <c r="AT55" i="1"/>
  <c r="AT56" i="1"/>
  <c r="AT57" i="1"/>
  <c r="AT58" i="1"/>
  <c r="AT59" i="1"/>
  <c r="AT60" i="1"/>
  <c r="AT51" i="1"/>
  <c r="AT45" i="1"/>
  <c r="AT46" i="1"/>
  <c r="AT47" i="1"/>
  <c r="AT44" i="1"/>
  <c r="AT36" i="1"/>
  <c r="AT37" i="1"/>
  <c r="AT38" i="1"/>
  <c r="AT39" i="1"/>
  <c r="AT40" i="1"/>
  <c r="AT41" i="1"/>
  <c r="AT35" i="1"/>
  <c r="C29" i="1"/>
  <c r="F30" i="1"/>
  <c r="C26" i="1"/>
  <c r="F27" i="1"/>
  <c r="F24" i="1"/>
  <c r="D21" i="1"/>
  <c r="F21" i="1" s="1"/>
  <c r="D20" i="1"/>
  <c r="F20" i="1"/>
  <c r="D19" i="1"/>
  <c r="F19" i="1" s="1"/>
  <c r="D15" i="1"/>
  <c r="F15" i="1"/>
  <c r="D14" i="1"/>
  <c r="F59" i="1"/>
  <c r="Q59" i="1" s="1"/>
  <c r="F58" i="1"/>
  <c r="F57" i="1"/>
  <c r="F55" i="1"/>
  <c r="F51" i="1"/>
  <c r="L51" i="1"/>
  <c r="F52" i="1"/>
  <c r="F53" i="1"/>
  <c r="F54" i="1"/>
  <c r="F56" i="1"/>
  <c r="F60" i="1"/>
  <c r="AE51" i="1"/>
  <c r="AE59" i="1"/>
  <c r="AC51" i="1"/>
  <c r="Y51" i="1"/>
  <c r="W51" i="1"/>
  <c r="U51" i="1"/>
  <c r="Q51" i="1"/>
  <c r="O51" i="1"/>
  <c r="M51" i="1"/>
  <c r="Q57" i="1"/>
  <c r="S58" i="1"/>
  <c r="K59" i="1"/>
  <c r="M59" i="1"/>
  <c r="O59" i="1"/>
  <c r="S59" i="1"/>
  <c r="U59" i="1"/>
  <c r="W59" i="1"/>
  <c r="AA59" i="1"/>
  <c r="AC59" i="1"/>
  <c r="AC53" i="1"/>
  <c r="AC54" i="1"/>
  <c r="AC55" i="1"/>
  <c r="K55" i="1"/>
  <c r="M55" i="1"/>
  <c r="O55" i="1"/>
  <c r="Q55" i="1"/>
  <c r="S55" i="1"/>
  <c r="U55" i="1"/>
  <c r="W55" i="1"/>
  <c r="Y55" i="1"/>
  <c r="AA55" i="1"/>
  <c r="AE55" i="1"/>
  <c r="AA56" i="1"/>
  <c r="AE53" i="1"/>
  <c r="AE54" i="1"/>
  <c r="M53" i="1"/>
  <c r="Q53" i="1"/>
  <c r="S53" i="1"/>
  <c r="U53" i="1"/>
  <c r="Y53" i="1"/>
  <c r="AA53" i="1"/>
  <c r="K53" i="1"/>
  <c r="M54" i="1"/>
  <c r="U54" i="1"/>
  <c r="W54" i="1"/>
  <c r="G55" i="1"/>
  <c r="G58" i="1"/>
  <c r="G57" i="1"/>
  <c r="G60" i="1"/>
  <c r="G59" i="1"/>
  <c r="G56" i="1"/>
  <c r="G54" i="1"/>
  <c r="G53" i="1"/>
  <c r="G52" i="1"/>
  <c r="G51" i="1"/>
  <c r="D51" i="1"/>
  <c r="D56" i="1"/>
  <c r="D59" i="1"/>
  <c r="G47" i="1"/>
  <c r="G46" i="1"/>
  <c r="G45" i="1"/>
  <c r="G44" i="1"/>
  <c r="D44" i="1"/>
  <c r="F44" i="1"/>
  <c r="M44" i="1"/>
  <c r="O44" i="1"/>
  <c r="U44" i="1"/>
  <c r="W44" i="1"/>
  <c r="Y44" i="1"/>
  <c r="F45" i="1"/>
  <c r="F46" i="1"/>
  <c r="F47" i="1"/>
  <c r="Q47" i="1" s="1"/>
  <c r="AC45" i="1"/>
  <c r="AC46" i="1"/>
  <c r="AC47" i="1"/>
  <c r="AE45" i="1"/>
  <c r="AE46" i="1"/>
  <c r="AE47" i="1"/>
  <c r="M45" i="1"/>
  <c r="O45" i="1"/>
  <c r="S45" i="1"/>
  <c r="U45" i="1"/>
  <c r="W45" i="1"/>
  <c r="AA45" i="1"/>
  <c r="M46" i="1"/>
  <c r="O46" i="1"/>
  <c r="Q46" i="1"/>
  <c r="S46" i="1"/>
  <c r="U46" i="1"/>
  <c r="W46" i="1"/>
  <c r="Y46" i="1"/>
  <c r="AA46" i="1"/>
  <c r="K46" i="1"/>
  <c r="M47" i="1"/>
  <c r="O47" i="1"/>
  <c r="S47" i="1"/>
  <c r="U47" i="1"/>
  <c r="W47" i="1"/>
  <c r="Y47" i="1"/>
  <c r="AA47" i="1"/>
  <c r="K47" i="1"/>
  <c r="F35" i="1"/>
  <c r="K35" i="1"/>
  <c r="Q35" i="1"/>
  <c r="S35" i="1"/>
  <c r="Y35" i="1"/>
  <c r="AA35" i="1"/>
  <c r="F36" i="1"/>
  <c r="F37" i="1"/>
  <c r="F38" i="1"/>
  <c r="F39" i="1"/>
  <c r="F40" i="1"/>
  <c r="F41" i="1"/>
  <c r="AC36" i="1"/>
  <c r="AC38" i="1"/>
  <c r="AC40" i="1"/>
  <c r="AE35" i="1"/>
  <c r="AE36" i="1"/>
  <c r="AE37" i="1"/>
  <c r="AE38" i="1"/>
  <c r="AE40" i="1"/>
  <c r="AE41" i="1"/>
  <c r="M36" i="1"/>
  <c r="O36" i="1"/>
  <c r="Q36" i="1"/>
  <c r="S36" i="1"/>
  <c r="U36" i="1"/>
  <c r="W36" i="1"/>
  <c r="Y36" i="1"/>
  <c r="AA36" i="1"/>
  <c r="K36" i="1"/>
  <c r="M37" i="1"/>
  <c r="S37" i="1"/>
  <c r="U37" i="1"/>
  <c r="AA37" i="1"/>
  <c r="M38" i="1"/>
  <c r="O38" i="1"/>
  <c r="Q38" i="1"/>
  <c r="S38" i="1"/>
  <c r="U38" i="1"/>
  <c r="W38" i="1"/>
  <c r="Y38" i="1"/>
  <c r="AA38" i="1"/>
  <c r="K38" i="1"/>
  <c r="S39" i="1"/>
  <c r="M40" i="1"/>
  <c r="O40" i="1"/>
  <c r="Q40" i="1"/>
  <c r="S40" i="1"/>
  <c r="U40" i="1"/>
  <c r="W40" i="1"/>
  <c r="Y40" i="1"/>
  <c r="AA40" i="1"/>
  <c r="K40" i="1"/>
  <c r="M41" i="1"/>
  <c r="S41" i="1"/>
  <c r="G41" i="1"/>
  <c r="G40" i="1"/>
  <c r="G39" i="1"/>
  <c r="G38" i="1"/>
  <c r="G37" i="1"/>
  <c r="G36" i="1"/>
  <c r="G35" i="1"/>
  <c r="D35" i="1"/>
  <c r="D52" i="1"/>
  <c r="D53" i="1"/>
  <c r="D54" i="1"/>
  <c r="D60" i="1"/>
  <c r="D57" i="1"/>
  <c r="D58" i="1"/>
  <c r="D55" i="1"/>
  <c r="A32" i="3"/>
  <c r="A34" i="3"/>
  <c r="C53" i="1" s="1"/>
  <c r="A36" i="3"/>
  <c r="C54" i="1" s="1"/>
  <c r="A38" i="3"/>
  <c r="C52" i="1"/>
  <c r="C51" i="1"/>
  <c r="D45" i="1"/>
  <c r="D46" i="1"/>
  <c r="D47" i="1"/>
  <c r="A22" i="3"/>
  <c r="A24" i="3" s="1"/>
  <c r="C45" i="1"/>
  <c r="C44" i="1"/>
  <c r="D36" i="1"/>
  <c r="D37" i="1"/>
  <c r="D38" i="1"/>
  <c r="D39" i="1"/>
  <c r="D40" i="1"/>
  <c r="D41" i="1"/>
  <c r="A6" i="3"/>
  <c r="A8" i="3" s="1"/>
  <c r="C35" i="1"/>
  <c r="G29" i="1"/>
  <c r="H29" i="1"/>
  <c r="I29" i="1"/>
  <c r="G30" i="1"/>
  <c r="H26" i="1"/>
  <c r="G23" i="1"/>
  <c r="H18" i="1"/>
  <c r="I18" i="1"/>
  <c r="H20" i="1" s="1"/>
  <c r="H21" i="1"/>
  <c r="G21" i="1"/>
  <c r="G20" i="1"/>
  <c r="G19" i="1"/>
  <c r="H13" i="1"/>
  <c r="I13" i="1"/>
  <c r="H15" i="1"/>
  <c r="G15" i="1"/>
  <c r="G14" i="1"/>
  <c r="D6" i="1"/>
  <c r="D5" i="1"/>
  <c r="Q60" i="1" l="1"/>
  <c r="Y60" i="1"/>
  <c r="K60" i="1"/>
  <c r="S60" i="1"/>
  <c r="AA60" i="1"/>
  <c r="AE60" i="1"/>
  <c r="M60" i="1"/>
  <c r="O60" i="1"/>
  <c r="U60" i="1"/>
  <c r="AC60" i="1"/>
  <c r="W60" i="1"/>
  <c r="L57" i="1"/>
  <c r="L58" i="1" s="1"/>
  <c r="L59" i="1" s="1"/>
  <c r="L6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D51" i="1" s="1"/>
  <c r="AD52" i="1" s="1"/>
  <c r="AD53" i="1" s="1"/>
  <c r="AD54" i="1" s="1"/>
  <c r="AD55" i="1" s="1"/>
  <c r="AD56" i="1" s="1"/>
  <c r="AD57" i="1" s="1"/>
  <c r="AD58" i="1" s="1"/>
  <c r="AD59" i="1" s="1"/>
  <c r="AD60" i="1" s="1"/>
  <c r="AF51" i="1" s="1"/>
  <c r="AF52" i="1" s="1"/>
  <c r="AF53" i="1" s="1"/>
  <c r="AF54" i="1" s="1"/>
  <c r="AF55" i="1" s="1"/>
  <c r="AF56" i="1" s="1"/>
  <c r="AF57" i="1" s="1"/>
  <c r="AF58" i="1" s="1"/>
  <c r="AF59" i="1" s="1"/>
  <c r="AF60" i="1" s="1"/>
  <c r="AG51" i="1" s="1"/>
  <c r="AH51" i="1" s="1"/>
  <c r="AG52" i="1" s="1"/>
  <c r="AH52" i="1" s="1"/>
  <c r="AG53" i="1" s="1"/>
  <c r="K57" i="1"/>
  <c r="S57" i="1"/>
  <c r="AA57" i="1"/>
  <c r="M57" i="1"/>
  <c r="U57" i="1"/>
  <c r="Y57" i="1"/>
  <c r="O57" i="1"/>
  <c r="AC57" i="1"/>
  <c r="W57" i="1"/>
  <c r="AE57" i="1"/>
  <c r="H23" i="1"/>
  <c r="G24" i="1"/>
  <c r="J29" i="1"/>
  <c r="C36" i="1"/>
  <c r="A26" i="3"/>
  <c r="C47" i="1" s="1"/>
  <c r="C46" i="1"/>
  <c r="C55" i="1"/>
  <c r="A40" i="3"/>
  <c r="H19" i="1"/>
  <c r="H14" i="1"/>
  <c r="I14" i="1"/>
  <c r="A10" i="3"/>
  <c r="C37" i="1"/>
  <c r="L52" i="1"/>
  <c r="L53" i="1" s="1"/>
  <c r="AC52" i="1"/>
  <c r="S52" i="1"/>
  <c r="AA52" i="1"/>
  <c r="AE52" i="1"/>
  <c r="M52" i="1"/>
  <c r="U52" i="1"/>
  <c r="K52" i="1"/>
  <c r="Q52" i="1"/>
  <c r="W52" i="1"/>
  <c r="O52" i="1"/>
  <c r="Y52" i="1"/>
  <c r="J18" i="1"/>
  <c r="I20" i="1"/>
  <c r="I21" i="1"/>
  <c r="O39" i="1"/>
  <c r="W39" i="1"/>
  <c r="AC39" i="1"/>
  <c r="Q39" i="1"/>
  <c r="Y39" i="1"/>
  <c r="K39" i="1"/>
  <c r="AE39" i="1"/>
  <c r="AA39" i="1"/>
  <c r="M39" i="1"/>
  <c r="J13" i="1"/>
  <c r="H30" i="1"/>
  <c r="U39" i="1"/>
  <c r="O41" i="1"/>
  <c r="W41" i="1"/>
  <c r="AC41" i="1"/>
  <c r="Q41" i="1"/>
  <c r="Y41" i="1"/>
  <c r="K41" i="1"/>
  <c r="O56" i="1"/>
  <c r="W56" i="1"/>
  <c r="AC56" i="1"/>
  <c r="Q56" i="1"/>
  <c r="Y56" i="1"/>
  <c r="L56" i="1"/>
  <c r="M56" i="1"/>
  <c r="AE56" i="1"/>
  <c r="S56" i="1"/>
  <c r="AC58" i="1"/>
  <c r="O58" i="1"/>
  <c r="W58" i="1"/>
  <c r="AE58" i="1"/>
  <c r="Q58" i="1"/>
  <c r="Y58" i="1"/>
  <c r="U58" i="1"/>
  <c r="K58" i="1"/>
  <c r="AA58" i="1"/>
  <c r="I26" i="1"/>
  <c r="G27" i="1"/>
  <c r="AA41" i="1"/>
  <c r="U56" i="1"/>
  <c r="M58" i="1"/>
  <c r="L54" i="1"/>
  <c r="L55" i="1" s="1"/>
  <c r="S54" i="1"/>
  <c r="AA54" i="1"/>
  <c r="O54" i="1"/>
  <c r="Y54" i="1"/>
  <c r="Q54" i="1"/>
  <c r="K54" i="1"/>
  <c r="F14" i="1"/>
  <c r="AU14" i="1"/>
  <c r="B228" i="2" s="1"/>
  <c r="U41" i="1"/>
  <c r="L37" i="1"/>
  <c r="L38" i="1" s="1"/>
  <c r="L39" i="1" s="1"/>
  <c r="L40" i="1" s="1"/>
  <c r="L41" i="1" s="1"/>
  <c r="N35" i="1" s="1"/>
  <c r="N36" i="1" s="1"/>
  <c r="N37" i="1" s="1"/>
  <c r="N38" i="1" s="1"/>
  <c r="N39" i="1" s="1"/>
  <c r="N40" i="1" s="1"/>
  <c r="N41" i="1" s="1"/>
  <c r="P35" i="1" s="1"/>
  <c r="P36" i="1" s="1"/>
  <c r="P37" i="1" s="1"/>
  <c r="P38" i="1" s="1"/>
  <c r="P39" i="1" s="1"/>
  <c r="P40" i="1" s="1"/>
  <c r="P41" i="1" s="1"/>
  <c r="R35" i="1" s="1"/>
  <c r="R36" i="1" s="1"/>
  <c r="R37" i="1" s="1"/>
  <c r="R38" i="1" s="1"/>
  <c r="R39" i="1" s="1"/>
  <c r="R40" i="1" s="1"/>
  <c r="R41" i="1" s="1"/>
  <c r="T35" i="1" s="1"/>
  <c r="T36" i="1" s="1"/>
  <c r="T37" i="1" s="1"/>
  <c r="T38" i="1" s="1"/>
  <c r="T39" i="1" s="1"/>
  <c r="T40" i="1" s="1"/>
  <c r="T41" i="1" s="1"/>
  <c r="V35" i="1" s="1"/>
  <c r="V36" i="1" s="1"/>
  <c r="V37" i="1" s="1"/>
  <c r="V38" i="1" s="1"/>
  <c r="V39" i="1" s="1"/>
  <c r="V40" i="1" s="1"/>
  <c r="V41" i="1" s="1"/>
  <c r="X35" i="1" s="1"/>
  <c r="X36" i="1" s="1"/>
  <c r="X37" i="1" s="1"/>
  <c r="X38" i="1" s="1"/>
  <c r="X39" i="1" s="1"/>
  <c r="X40" i="1" s="1"/>
  <c r="X41" i="1" s="1"/>
  <c r="Z35" i="1" s="1"/>
  <c r="Z36" i="1" s="1"/>
  <c r="Z37" i="1" s="1"/>
  <c r="Z38" i="1" s="1"/>
  <c r="Z39" i="1" s="1"/>
  <c r="Z40" i="1" s="1"/>
  <c r="Z41" i="1" s="1"/>
  <c r="AB35" i="1" s="1"/>
  <c r="AB36" i="1" s="1"/>
  <c r="AB37" i="1" s="1"/>
  <c r="AB38" i="1" s="1"/>
  <c r="AB39" i="1" s="1"/>
  <c r="AB40" i="1" s="1"/>
  <c r="AB41" i="1" s="1"/>
  <c r="AD35" i="1" s="1"/>
  <c r="AD36" i="1" s="1"/>
  <c r="AD37" i="1" s="1"/>
  <c r="AD38" i="1" s="1"/>
  <c r="AD39" i="1" s="1"/>
  <c r="AD40" i="1" s="1"/>
  <c r="AD41" i="1" s="1"/>
  <c r="AF35" i="1" s="1"/>
  <c r="AF36" i="1" s="1"/>
  <c r="AF37" i="1" s="1"/>
  <c r="AF38" i="1" s="1"/>
  <c r="AF39" i="1" s="1"/>
  <c r="AF40" i="1" s="1"/>
  <c r="AF41" i="1" s="1"/>
  <c r="AG35" i="1" s="1"/>
  <c r="AH35" i="1" s="1"/>
  <c r="AG36" i="1" s="1"/>
  <c r="O37" i="1"/>
  <c r="W37" i="1"/>
  <c r="AC37" i="1"/>
  <c r="Q37" i="1"/>
  <c r="Y37" i="1"/>
  <c r="K37" i="1"/>
  <c r="M35" i="1"/>
  <c r="U35" i="1"/>
  <c r="L35" i="1"/>
  <c r="L36" i="1" s="1"/>
  <c r="O35" i="1"/>
  <c r="W35" i="1"/>
  <c r="AC35" i="1"/>
  <c r="K56" i="1"/>
  <c r="Q45" i="1"/>
  <c r="Y45" i="1"/>
  <c r="K45" i="1"/>
  <c r="K44" i="1"/>
  <c r="S44" i="1"/>
  <c r="AA44" i="1"/>
  <c r="AC44" i="1"/>
  <c r="AE44" i="1"/>
  <c r="L44" i="1"/>
  <c r="L45" i="1" s="1"/>
  <c r="L46" i="1" s="1"/>
  <c r="L47" i="1" s="1"/>
  <c r="N44" i="1" s="1"/>
  <c r="N45" i="1" s="1"/>
  <c r="N46" i="1" s="1"/>
  <c r="N47" i="1" s="1"/>
  <c r="P44" i="1" s="1"/>
  <c r="P45" i="1" s="1"/>
  <c r="P46" i="1" s="1"/>
  <c r="P47" i="1" s="1"/>
  <c r="R44" i="1" s="1"/>
  <c r="R45" i="1" s="1"/>
  <c r="R46" i="1" s="1"/>
  <c r="R47" i="1" s="1"/>
  <c r="T44" i="1" s="1"/>
  <c r="T45" i="1" s="1"/>
  <c r="T46" i="1" s="1"/>
  <c r="T47" i="1" s="1"/>
  <c r="V44" i="1" s="1"/>
  <c r="V45" i="1" s="1"/>
  <c r="V46" i="1" s="1"/>
  <c r="V47" i="1" s="1"/>
  <c r="X44" i="1" s="1"/>
  <c r="X45" i="1" s="1"/>
  <c r="X46" i="1" s="1"/>
  <c r="X47" i="1" s="1"/>
  <c r="Z44" i="1" s="1"/>
  <c r="Z45" i="1" s="1"/>
  <c r="Z46" i="1" s="1"/>
  <c r="Z47" i="1" s="1"/>
  <c r="AB44" i="1" s="1"/>
  <c r="AB45" i="1" s="1"/>
  <c r="AB46" i="1" s="1"/>
  <c r="AB47" i="1" s="1"/>
  <c r="AD44" i="1" s="1"/>
  <c r="AD45" i="1" s="1"/>
  <c r="AD46" i="1" s="1"/>
  <c r="AD47" i="1" s="1"/>
  <c r="AF44" i="1" s="1"/>
  <c r="AF45" i="1" s="1"/>
  <c r="AF46" i="1" s="1"/>
  <c r="AF47" i="1" s="1"/>
  <c r="AG44" i="1" s="1"/>
  <c r="AH44" i="1" s="1"/>
  <c r="AG45" i="1" s="1"/>
  <c r="AH45" i="1" s="1"/>
  <c r="AG46" i="1" s="1"/>
  <c r="Q44" i="1"/>
  <c r="AT63" i="1"/>
  <c r="AT65" i="1" s="1"/>
  <c r="W53" i="1"/>
  <c r="O53" i="1"/>
  <c r="K51" i="1"/>
  <c r="Y59" i="1"/>
  <c r="S51" i="1"/>
  <c r="AA51" i="1"/>
  <c r="AH46" i="1" l="1"/>
  <c r="AG47" i="1" s="1"/>
  <c r="J46" i="1"/>
  <c r="AH36" i="1"/>
  <c r="AG37" i="1" s="1"/>
  <c r="AH37" i="1" s="1"/>
  <c r="AG38" i="1" s="1"/>
  <c r="J36" i="1"/>
  <c r="AH53" i="1"/>
  <c r="AG54" i="1" s="1"/>
  <c r="AH54" i="1" s="1"/>
  <c r="AG55" i="1" s="1"/>
  <c r="J53" i="1"/>
  <c r="J35" i="1"/>
  <c r="J54" i="1"/>
  <c r="C38" i="1"/>
  <c r="A12" i="3"/>
  <c r="K29" i="1"/>
  <c r="J30" i="1"/>
  <c r="I30" i="1"/>
  <c r="J26" i="1"/>
  <c r="H27" i="1"/>
  <c r="K13" i="1"/>
  <c r="J15" i="1"/>
  <c r="J14" i="1"/>
  <c r="K18" i="1"/>
  <c r="J21" i="1" s="1"/>
  <c r="I19" i="1"/>
  <c r="J51" i="1"/>
  <c r="J44" i="1"/>
  <c r="J45" i="1"/>
  <c r="B272" i="2"/>
  <c r="B271" i="2"/>
  <c r="I15" i="1"/>
  <c r="J52" i="1"/>
  <c r="A42" i="3"/>
  <c r="C56" i="1"/>
  <c r="I23" i="1"/>
  <c r="AQ306" i="2" l="1"/>
  <c r="AQ304" i="2"/>
  <c r="AQ308" i="2"/>
  <c r="AQ302" i="2"/>
  <c r="J20" i="1"/>
  <c r="K26" i="1"/>
  <c r="J27" i="1"/>
  <c r="AQ276" i="2"/>
  <c r="AQ274" i="2"/>
  <c r="J37" i="1"/>
  <c r="L13" i="1"/>
  <c r="K15" i="1" s="1"/>
  <c r="K14" i="1"/>
  <c r="I27" i="1"/>
  <c r="A14" i="3"/>
  <c r="C39" i="1"/>
  <c r="L18" i="1"/>
  <c r="K21" i="1"/>
  <c r="C57" i="1"/>
  <c r="A44" i="3"/>
  <c r="L29" i="1"/>
  <c r="K30" i="1" s="1"/>
  <c r="AH38" i="1"/>
  <c r="AG39" i="1" s="1"/>
  <c r="J38" i="1"/>
  <c r="I24" i="1"/>
  <c r="J23" i="1"/>
  <c r="AQ293" i="2"/>
  <c r="AQ291" i="2"/>
  <c r="AQ295" i="2"/>
  <c r="J19" i="1"/>
  <c r="H24" i="1"/>
  <c r="AH55" i="1"/>
  <c r="AG56" i="1" s="1"/>
  <c r="J55" i="1"/>
  <c r="AH47" i="1"/>
  <c r="J47" i="1"/>
  <c r="AQ297" i="2" s="1"/>
  <c r="D298" i="2" l="1"/>
  <c r="AO297" i="2"/>
  <c r="D297" i="2"/>
  <c r="D305" i="2"/>
  <c r="AO304" i="2"/>
  <c r="D304" i="2"/>
  <c r="C58" i="1"/>
  <c r="A46" i="3"/>
  <c r="AH39" i="1"/>
  <c r="AG40" i="1" s="1"/>
  <c r="J39" i="1"/>
  <c r="AQ282" i="2" s="1"/>
  <c r="L20" i="1"/>
  <c r="L19" i="1"/>
  <c r="M18" i="1"/>
  <c r="L21" i="1"/>
  <c r="D275" i="2"/>
  <c r="AO274" i="2"/>
  <c r="D274" i="2"/>
  <c r="L26" i="1"/>
  <c r="K27" i="1"/>
  <c r="D296" i="2"/>
  <c r="AO295" i="2"/>
  <c r="D295" i="2"/>
  <c r="K23" i="1"/>
  <c r="K20" i="1"/>
  <c r="AQ280" i="2"/>
  <c r="AO276" i="2"/>
  <c r="D277" i="2"/>
  <c r="D276" i="2"/>
  <c r="D307" i="2"/>
  <c r="AO306" i="2"/>
  <c r="D306" i="2"/>
  <c r="D294" i="2"/>
  <c r="AO293" i="2"/>
  <c r="D293" i="2"/>
  <c r="AH56" i="1"/>
  <c r="AG57" i="1" s="1"/>
  <c r="J56" i="1"/>
  <c r="D292" i="2"/>
  <c r="AO291" i="2"/>
  <c r="D291" i="2"/>
  <c r="M29" i="1"/>
  <c r="K19" i="1"/>
  <c r="A16" i="3"/>
  <c r="C41" i="1" s="1"/>
  <c r="C40" i="1"/>
  <c r="L14" i="1"/>
  <c r="M13" i="1"/>
  <c r="L15" i="1"/>
  <c r="AQ278" i="2"/>
  <c r="D303" i="2"/>
  <c r="AO302" i="2"/>
  <c r="D302" i="2"/>
  <c r="AQ310" i="2"/>
  <c r="D309" i="2"/>
  <c r="D308" i="2"/>
  <c r="AO308" i="2"/>
  <c r="D283" i="2" l="1"/>
  <c r="AO282" i="2"/>
  <c r="D282" i="2"/>
  <c r="N29" i="1"/>
  <c r="L23" i="1"/>
  <c r="D311" i="2"/>
  <c r="D310" i="2"/>
  <c r="AO310" i="2"/>
  <c r="D280" i="2"/>
  <c r="AO280" i="2"/>
  <c r="D281" i="2"/>
  <c r="M26" i="1"/>
  <c r="L27" i="1"/>
  <c r="C59" i="1"/>
  <c r="A48" i="3"/>
  <c r="C60" i="1" s="1"/>
  <c r="D279" i="2"/>
  <c r="D278" i="2"/>
  <c r="AO278" i="2"/>
  <c r="L30" i="1"/>
  <c r="AQ312" i="2"/>
  <c r="AH57" i="1"/>
  <c r="AG58" i="1" s="1"/>
  <c r="J57" i="1"/>
  <c r="N13" i="1"/>
  <c r="J24" i="1"/>
  <c r="N18" i="1"/>
  <c r="M20" i="1"/>
  <c r="M21" i="1"/>
  <c r="AH40" i="1"/>
  <c r="AG41" i="1" s="1"/>
  <c r="J40" i="1"/>
  <c r="O13" i="1" l="1"/>
  <c r="N15" i="1"/>
  <c r="N14" i="1"/>
  <c r="AH58" i="1"/>
  <c r="AG59" i="1" s="1"/>
  <c r="J58" i="1"/>
  <c r="M23" i="1"/>
  <c r="L24" i="1"/>
  <c r="AQ286" i="2"/>
  <c r="AQ284" i="2"/>
  <c r="M15" i="1"/>
  <c r="D313" i="2"/>
  <c r="AO312" i="2"/>
  <c r="D312" i="2"/>
  <c r="N26" i="1"/>
  <c r="M27" i="1"/>
  <c r="K24" i="1"/>
  <c r="AH41" i="1"/>
  <c r="J41" i="1"/>
  <c r="N19" i="1"/>
  <c r="N20" i="1"/>
  <c r="O18" i="1"/>
  <c r="N21" i="1"/>
  <c r="M14" i="1"/>
  <c r="O29" i="1"/>
  <c r="M19" i="1"/>
  <c r="AQ314" i="2"/>
  <c r="M30" i="1"/>
  <c r="AQ316" i="2"/>
  <c r="P29" i="1" l="1"/>
  <c r="O30" i="1"/>
  <c r="D287" i="2"/>
  <c r="AO286" i="2"/>
  <c r="D286" i="2"/>
  <c r="AH59" i="1"/>
  <c r="AG60" i="1" s="1"/>
  <c r="J59" i="1"/>
  <c r="D317" i="2"/>
  <c r="D316" i="2"/>
  <c r="AO316" i="2"/>
  <c r="O26" i="1"/>
  <c r="N27" i="1"/>
  <c r="N23" i="1"/>
  <c r="D315" i="2"/>
  <c r="D314" i="2"/>
  <c r="AO314" i="2"/>
  <c r="N30" i="1"/>
  <c r="P18" i="1"/>
  <c r="O21" i="1"/>
  <c r="AO284" i="2"/>
  <c r="D284" i="2"/>
  <c r="D285" i="2"/>
  <c r="P13" i="1"/>
  <c r="O15" i="1"/>
  <c r="O14" i="1"/>
  <c r="P26" i="1" l="1"/>
  <c r="O27" i="1"/>
  <c r="P20" i="1"/>
  <c r="P19" i="1"/>
  <c r="Q18" i="1"/>
  <c r="P21" i="1"/>
  <c r="AQ318" i="2"/>
  <c r="Q13" i="1"/>
  <c r="P15" i="1"/>
  <c r="O20" i="1"/>
  <c r="O23" i="1"/>
  <c r="N24" i="1"/>
  <c r="AH60" i="1"/>
  <c r="J60" i="1"/>
  <c r="AQ320" i="2" s="1"/>
  <c r="O19" i="1"/>
  <c r="M24" i="1"/>
  <c r="Q29" i="1"/>
  <c r="D321" i="2" l="1"/>
  <c r="AO320" i="2"/>
  <c r="D320" i="2"/>
  <c r="R29" i="1"/>
  <c r="P30" i="1"/>
  <c r="D319" i="2"/>
  <c r="D318" i="2"/>
  <c r="AO318" i="2"/>
  <c r="R13" i="1"/>
  <c r="Q15" i="1"/>
  <c r="P23" i="1"/>
  <c r="O24" i="1"/>
  <c r="P14" i="1"/>
  <c r="R18" i="1"/>
  <c r="Q26" i="1"/>
  <c r="R26" i="1" l="1"/>
  <c r="R19" i="1"/>
  <c r="R20" i="1"/>
  <c r="S18" i="1"/>
  <c r="R21" i="1"/>
  <c r="S29" i="1"/>
  <c r="R30" i="1"/>
  <c r="Q19" i="1"/>
  <c r="S13" i="1"/>
  <c r="R15" i="1"/>
  <c r="R14" i="1"/>
  <c r="Q21" i="1"/>
  <c r="Q14" i="1"/>
  <c r="P27" i="1"/>
  <c r="Q20" i="1"/>
  <c r="Q23" i="1"/>
  <c r="P24" i="1"/>
  <c r="Q30" i="1"/>
  <c r="T29" i="1" l="1"/>
  <c r="S30" i="1"/>
  <c r="T13" i="1"/>
  <c r="S15" i="1"/>
  <c r="S26" i="1"/>
  <c r="R27" i="1"/>
  <c r="Q24" i="1"/>
  <c r="R23" i="1"/>
  <c r="T18" i="1"/>
  <c r="S21" i="1"/>
  <c r="S19" i="1"/>
  <c r="Q27" i="1"/>
  <c r="U13" i="1" l="1"/>
  <c r="T15" i="1"/>
  <c r="U18" i="1"/>
  <c r="S27" i="1"/>
  <c r="T26" i="1"/>
  <c r="S20" i="1"/>
  <c r="S23" i="1"/>
  <c r="R24" i="1"/>
  <c r="S14" i="1"/>
  <c r="U29" i="1"/>
  <c r="V18" i="1" l="1"/>
  <c r="U20" i="1"/>
  <c r="U21" i="1"/>
  <c r="U19" i="1"/>
  <c r="V29" i="1"/>
  <c r="U30" i="1"/>
  <c r="T23" i="1"/>
  <c r="T21" i="1"/>
  <c r="T30" i="1"/>
  <c r="T19" i="1"/>
  <c r="U14" i="1"/>
  <c r="V13" i="1"/>
  <c r="U15" i="1"/>
  <c r="U26" i="1"/>
  <c r="T27" i="1"/>
  <c r="T20" i="1"/>
  <c r="T14" i="1"/>
  <c r="U23" i="1" l="1"/>
  <c r="T24" i="1"/>
  <c r="V26" i="1"/>
  <c r="U27" i="1"/>
  <c r="S24" i="1"/>
  <c r="W13" i="1"/>
  <c r="V15" i="1"/>
  <c r="V14" i="1"/>
  <c r="W29" i="1"/>
  <c r="V30" i="1"/>
  <c r="V19" i="1"/>
  <c r="V20" i="1"/>
  <c r="W18" i="1"/>
  <c r="V21" i="1"/>
  <c r="W26" i="1" l="1"/>
  <c r="V27" i="1"/>
  <c r="X13" i="1"/>
  <c r="W15" i="1"/>
  <c r="X18" i="1"/>
  <c r="W21" i="1"/>
  <c r="W19" i="1"/>
  <c r="X29" i="1"/>
  <c r="W30" i="1"/>
  <c r="U24" i="1"/>
  <c r="V23" i="1"/>
  <c r="Y13" i="1" l="1"/>
  <c r="X15" i="1"/>
  <c r="X30" i="1"/>
  <c r="Y29" i="1"/>
  <c r="Y18" i="1"/>
  <c r="X19" i="1" s="1"/>
  <c r="W23" i="1"/>
  <c r="V24" i="1"/>
  <c r="W20" i="1"/>
  <c r="W14" i="1"/>
  <c r="X26" i="1"/>
  <c r="W27" i="1"/>
  <c r="X23" i="1" l="1"/>
  <c r="W24" i="1"/>
  <c r="Z18" i="1"/>
  <c r="Y20" i="1"/>
  <c r="Y26" i="1"/>
  <c r="X27" i="1"/>
  <c r="X20" i="1"/>
  <c r="Z13" i="1"/>
  <c r="Y15" i="1"/>
  <c r="X21" i="1"/>
  <c r="Z29" i="1"/>
  <c r="Y30" i="1"/>
  <c r="X14" i="1"/>
  <c r="Z26" i="1" l="1"/>
  <c r="AA13" i="1"/>
  <c r="Z15" i="1"/>
  <c r="AA18" i="1"/>
  <c r="Z20" i="1" s="1"/>
  <c r="Y14" i="1"/>
  <c r="Y19" i="1"/>
  <c r="Y21" i="1"/>
  <c r="Y23" i="1"/>
  <c r="X24" i="1"/>
  <c r="AA26" i="1" l="1"/>
  <c r="Z27" i="1"/>
  <c r="AB18" i="1"/>
  <c r="AA21" i="1"/>
  <c r="AB13" i="1"/>
  <c r="AA15" i="1"/>
  <c r="Z19" i="1"/>
  <c r="Z23" i="1"/>
  <c r="Y24" i="1" s="1"/>
  <c r="Z21" i="1"/>
  <c r="Z14" i="1"/>
  <c r="Y27" i="1"/>
  <c r="AC18" i="1" l="1"/>
  <c r="AB21" i="1"/>
  <c r="AB20" i="1"/>
  <c r="AB19" i="1"/>
  <c r="AA23" i="1"/>
  <c r="Z24" i="1"/>
  <c r="AC13" i="1"/>
  <c r="AB14" i="1" s="1"/>
  <c r="AA20" i="1"/>
  <c r="AA14" i="1"/>
  <c r="AA19" i="1"/>
  <c r="AB26" i="1"/>
  <c r="AA27" i="1"/>
  <c r="AD13" i="1" l="1"/>
  <c r="AC26" i="1"/>
  <c r="AB15" i="1"/>
  <c r="AB23" i="1"/>
  <c r="AD18" i="1"/>
  <c r="AC20" i="1"/>
  <c r="AC21" i="1"/>
  <c r="AC19" i="1"/>
  <c r="AC23" i="1" l="1"/>
  <c r="AB24" i="1"/>
  <c r="AD26" i="1"/>
  <c r="AC27" i="1"/>
  <c r="AA24" i="1"/>
  <c r="AE13" i="1"/>
  <c r="AD14" i="1"/>
  <c r="AD15" i="1"/>
  <c r="AC15" i="1"/>
  <c r="AE18" i="1"/>
  <c r="AB27" i="1"/>
  <c r="AC14" i="1"/>
  <c r="AF18" i="1" l="1"/>
  <c r="AE21" i="1"/>
  <c r="AE19" i="1"/>
  <c r="AE20" i="1"/>
  <c r="AD20" i="1"/>
  <c r="AD19" i="1"/>
  <c r="AF13" i="1"/>
  <c r="AE26" i="1"/>
  <c r="AD27" i="1"/>
  <c r="AD21" i="1"/>
  <c r="AD23" i="1"/>
  <c r="AG13" i="1" l="1"/>
  <c r="AF14" i="1"/>
  <c r="AE14" i="1"/>
  <c r="AE23" i="1"/>
  <c r="AD24" i="1"/>
  <c r="AF26" i="1"/>
  <c r="AE27" i="1"/>
  <c r="AC24" i="1"/>
  <c r="AE15" i="1"/>
  <c r="AF21" i="1"/>
  <c r="AF20" i="1"/>
  <c r="AG18" i="1"/>
  <c r="AG26" i="1" l="1"/>
  <c r="AF27" i="1"/>
  <c r="AH18" i="1"/>
  <c r="AG20" i="1"/>
  <c r="AG14" i="1"/>
  <c r="AG15" i="1"/>
  <c r="AH13" i="1"/>
  <c r="AF19" i="1"/>
  <c r="AF23" i="1"/>
  <c r="AE24" i="1"/>
  <c r="AF15" i="1"/>
  <c r="AG23" i="1" l="1"/>
  <c r="AF24" i="1"/>
  <c r="AH19" i="1"/>
  <c r="AH20" i="1"/>
  <c r="AI18" i="1"/>
  <c r="AH21" i="1"/>
  <c r="AG19" i="1"/>
  <c r="AI13" i="1"/>
  <c r="AG21" i="1"/>
  <c r="AG27" i="1"/>
  <c r="AH26" i="1"/>
  <c r="AI14" i="1" l="1"/>
  <c r="AJ13" i="1"/>
  <c r="AI15" i="1"/>
  <c r="AH15" i="1"/>
  <c r="AI26" i="1"/>
  <c r="AH27" i="1" s="1"/>
  <c r="AH14" i="1"/>
  <c r="AJ18" i="1"/>
  <c r="AG24" i="1"/>
  <c r="AH23" i="1"/>
  <c r="AK18" i="1" l="1"/>
  <c r="AJ21" i="1" s="1"/>
  <c r="AJ20" i="1"/>
  <c r="AJ19" i="1"/>
  <c r="AI20" i="1"/>
  <c r="AI19" i="1"/>
  <c r="AK13" i="1"/>
  <c r="AI23" i="1"/>
  <c r="AH24" i="1"/>
  <c r="AI21" i="1"/>
  <c r="AI27" i="1"/>
  <c r="AJ26" i="1"/>
  <c r="AL13" i="1" l="1"/>
  <c r="AK14" i="1" s="1"/>
  <c r="AJ15" i="1"/>
  <c r="AK26" i="1"/>
  <c r="AJ27" i="1"/>
  <c r="AJ23" i="1"/>
  <c r="AI24" i="1" s="1"/>
  <c r="AJ14" i="1"/>
  <c r="AL18" i="1"/>
  <c r="AK19" i="1" s="1"/>
  <c r="AK21" i="1"/>
  <c r="AK20" i="1" l="1"/>
  <c r="AK23" i="1"/>
  <c r="AJ24" i="1"/>
  <c r="AK15" i="1"/>
  <c r="AL26" i="1"/>
  <c r="AK27" i="1" s="1"/>
  <c r="AK24" i="1" l="1"/>
  <c r="AL23" i="1"/>
</calcChain>
</file>

<file path=xl/sharedStrings.xml><?xml version="1.0" encoding="utf-8"?>
<sst xmlns="http://schemas.openxmlformats.org/spreadsheetml/2006/main" count="180" uniqueCount="150">
  <si>
    <t>= Priorité</t>
  </si>
  <si>
    <t>Cellules liées</t>
  </si>
  <si>
    <t>Choix fréquence</t>
  </si>
  <si>
    <t>Tri (° place)</t>
  </si>
  <si>
    <t>Production d'eau chaude</t>
  </si>
  <si>
    <t>Si la maintenance est confiée à une entreprise extérieure,</t>
  </si>
  <si>
    <t>1 à 0</t>
  </si>
  <si>
    <t xml:space="preserve">Les références des circuits sont-elles indiquées sur les équipements (vannes, sondes, éléments de régulation, ...) ? </t>
  </si>
  <si>
    <r>
      <t>La machine frigorifique est-elle équipée d'instruments de mesure pour évaluer sa performance</t>
    </r>
    <r>
      <rPr>
        <sz val="8"/>
        <color indexed="10"/>
        <rFont val="Verdana"/>
        <family val="2"/>
      </rPr>
      <t xml:space="preserve"> </t>
    </r>
    <r>
      <rPr>
        <sz val="8"/>
        <rFont val="Verdana"/>
        <family val="2"/>
      </rPr>
      <t>et sa régulation ?</t>
    </r>
  </si>
  <si>
    <t>Compteur d'heures de fonctionnement, compteur de nombres de démarrage, compteur électrique sur le compresseur, compteur d'énergie sur la boucle d'eau glacée (pour mesurer le COP).</t>
  </si>
  <si>
    <t>Performance globale</t>
  </si>
  <si>
    <t>(La surface brute de plancher est mesurée par l’extérieur des murs, cages d’escaliers et couloir compris. Si la surface nette du plancher est connue, on peut la majorer de 10 %. Les chaufferies et garages sont exclus du calcul.)</t>
  </si>
  <si>
    <t>Consommation en chauffage</t>
  </si>
  <si>
    <t>Bâtiments construits après 1975</t>
  </si>
  <si>
    <t>kWh/m².an</t>
  </si>
  <si>
    <t>Bâtiments non climatisés</t>
  </si>
  <si>
    <t xml:space="preserve">Bâtiments climatisés </t>
  </si>
  <si>
    <t>avec chauffage électrique</t>
  </si>
  <si>
    <t>Gaz</t>
  </si>
  <si>
    <t>Fuel</t>
  </si>
  <si>
    <t>Electricité</t>
  </si>
  <si>
    <t>Total chauffage</t>
  </si>
  <si>
    <t xml:space="preserve">Année de construction du bâtiment : </t>
  </si>
  <si>
    <t>Avant 1975</t>
  </si>
  <si>
    <t>Après 1975</t>
  </si>
  <si>
    <t xml:space="preserve">Année de construction : </t>
  </si>
  <si>
    <t>Type d'installation :</t>
  </si>
  <si>
    <t>Bâtiment non climatisé</t>
  </si>
  <si>
    <t>Bâtiment climatisé</t>
  </si>
  <si>
    <t>Bâtiment climatisé avec chauffage électrique</t>
  </si>
  <si>
    <t>Bât non clim</t>
  </si>
  <si>
    <t>Bât clim</t>
  </si>
  <si>
    <t>Bât clim ch élec</t>
  </si>
  <si>
    <t>Chaque facture est-elle associée à un compteur, lui-même associé à un "consommateur" ?</t>
  </si>
  <si>
    <t>Identification des bâtiments concernés et des usages (eau chaude sanitaire, groupe frigorifique, …)</t>
  </si>
  <si>
    <t>Les factures (gaz, fuel, élec, …) sont-elles vérifiées lors de leur réception ?</t>
  </si>
  <si>
    <t>Des ratios sont-ils établis pour une comparaison avec d'autres bâtiments du secteur ?</t>
  </si>
  <si>
    <t>Collecte des données</t>
  </si>
  <si>
    <t>Interprétation</t>
  </si>
  <si>
    <t>Suivi des résultats</t>
  </si>
  <si>
    <t>Le responsable technique est-il averti d'une dérive des consommations ?</t>
  </si>
  <si>
    <t>Les décideurs sont-ils informés de la consommation du bâtiment, des coûts associés et des tendances d'évolution sur les dernières années ?</t>
  </si>
  <si>
    <t>Indicateurs de la gestion de la charge électrique</t>
  </si>
  <si>
    <t>Indicateurs de la gestion globale des installations</t>
  </si>
  <si>
    <t>Gaz :</t>
  </si>
  <si>
    <t>Fuel :</t>
  </si>
  <si>
    <t>Electricité :</t>
  </si>
  <si>
    <t>MJ/m².an (PCI)</t>
  </si>
  <si>
    <t>l/m².an</t>
  </si>
  <si>
    <t>W/m²</t>
  </si>
  <si>
    <t>Durée d'utilisation</t>
  </si>
  <si>
    <t>consommation en Heures Pleines (kWh)</t>
  </si>
  <si>
    <t>pointe 1/4 horaire (kW)</t>
  </si>
  <si>
    <t xml:space="preserve">= </t>
  </si>
  <si>
    <t>Durée d'utilisation,  établie sur base des données de la facture électrique :</t>
  </si>
  <si>
    <r>
      <t xml:space="preserve">Facteur de puissance, ou Cos </t>
    </r>
    <r>
      <rPr>
        <sz val="10"/>
        <rFont val="Symbol"/>
        <family val="1"/>
        <charset val="2"/>
      </rPr>
      <t> :</t>
    </r>
  </si>
  <si>
    <t>Indicateurs énergétiques globaux</t>
  </si>
  <si>
    <t>en heures</t>
  </si>
  <si>
    <t>Est-elles soit supérieure à 200 heures, soit inférieure à 80 heures ?</t>
  </si>
  <si>
    <t>Est-il supérieur à 0,9 ?</t>
  </si>
  <si>
    <t>La consommation électrique est-elle basse en été ?</t>
  </si>
  <si>
    <t>Calculer le pourcentage des consommations consommées en heures creuses (nuit + WE)</t>
  </si>
  <si>
    <t xml:space="preserve">Ce rapport correspond-il à une logique de fonctionnement du bâtiment ? </t>
  </si>
  <si>
    <t>bâtiments non climatisés</t>
  </si>
  <si>
    <t>climatisés</t>
  </si>
  <si>
    <t>Pointe de puissance maximale</t>
  </si>
  <si>
    <t>Pointe de puiss max</t>
  </si>
  <si>
    <t>économie financière possible</t>
  </si>
  <si>
    <t>par gestion de la pointe</t>
  </si>
  <si>
    <t>économie financière possible par</t>
  </si>
  <si>
    <t>redressement du courant réactif</t>
  </si>
  <si>
    <t>Cos fi</t>
  </si>
  <si>
    <t>Consommation électrique</t>
  </si>
  <si>
    <t>Une valeur élevée traduit l’importance du parc électrique installé et enclenché simultanément.</t>
  </si>
  <si>
    <t>Vérifier les factures (gaz, fuel, élec, …) lors de leur réception.</t>
  </si>
  <si>
    <t>Arrêter la chaudière en été si elle ne produit pas l'ECS.</t>
  </si>
  <si>
    <t>Avertir le responsable technique lorsqu'une dérive des consommations est observée.</t>
  </si>
  <si>
    <t>Informer les décideurs de la consommation du bâtiment, des coûts associés et des tendances d'évolution sur les dernières années.</t>
  </si>
  <si>
    <t>Couper les installations qui fonctionnent la nuit sans utilité</t>
  </si>
  <si>
    <t>celle-ci a-t-elle un Label de Qualité (ISO 9.002) ou un Label Environnemental 
(ISO 14.000) ?</t>
  </si>
  <si>
    <t>Pour la maintenance, choisir une entreprise dotée d'un Label de Qualité (ISO 9.002) ou d'un Label Environnemental (ISO 14.000).</t>
  </si>
  <si>
    <t>Les schémas techniques "as build" sont-ils accessibles ?</t>
  </si>
  <si>
    <t>Afficher les schéma techniques "as built" (ou les rendre accessibles dans un local technique)</t>
  </si>
  <si>
    <t>Mettre à disposition les fiches techniques "as built" des équipements</t>
  </si>
  <si>
    <t>Indiquer les références des circuits sur les équipements (vannes, sondes, éléments de régulation, ...).</t>
  </si>
  <si>
    <t>Le circuit d'eau chaude sanitaire est-il équipé d'un compteur ?</t>
  </si>
  <si>
    <t>(Pour connaître le débit d'eau chaude utilisé et son évolution)</t>
  </si>
  <si>
    <t>La chaudière est-elle équipée d'un compteur fuel ?</t>
  </si>
  <si>
    <t>Le circuit d'eau chaude de l'installation de chauffage est-il équipé d'un compteur ?</t>
  </si>
  <si>
    <t>Equiper le circuit d'eau chaude de l'installation de chauffage d'un compteur</t>
  </si>
  <si>
    <t xml:space="preserve">La logique de régulation et les paramètres de réglage sont-ils accessibles ? 
</t>
  </si>
  <si>
    <t>(Il s'agit d'une notice d'utilisation des équipements pris ensemble, qui doit compléter les notices d'emploi des fournisseurs, et qui doit être mise à jour lorsque les paramètres de régulation sont modifiés)</t>
  </si>
  <si>
    <t>Existe-t-il, à disposition, un carnet de gestion, qui reprend l'ensemble des évènements se rapportant aux installations (entretien, remplacement d'éléments, pannes, etc.) ?</t>
  </si>
  <si>
    <t>Créer, et mettre à disposition, un carnet de gestion qui reprend l'ensemble des évènements se rapportant aux installations (entretien, remplacement d'éléments, pannes, etc.).</t>
  </si>
  <si>
    <t>Maintenance extérieure</t>
  </si>
  <si>
    <t>Documents</t>
  </si>
  <si>
    <t>Suivi des consommations énergétiques</t>
  </si>
  <si>
    <t>Gestion de la charge électrique</t>
  </si>
  <si>
    <t>Gestion globale des installations</t>
  </si>
  <si>
    <t>Audit énergétique du suivi des consommations et de la gestion des installations</t>
  </si>
  <si>
    <t>Amélioration du suivi des consommations et de la gestion des installations</t>
  </si>
  <si>
    <t>Une comptabilité énergétique est-elle effectuée (relevés mensuels des compteurs, tenue de tableaux, tracés et analyse, etc.) ?</t>
  </si>
  <si>
    <t>Etablir des ratios pour une comparaison avec d'autres bâtiments du secteur.</t>
  </si>
  <si>
    <t>Les fiches techniques "as build" sont-elles accessibles ? (instructions du fournisseur à côté de la machine, description du fonctionnement des régulateurs, par exemple)</t>
  </si>
  <si>
    <t>Votre niveau de consommation</t>
  </si>
  <si>
    <t>Votre niveau de puissance maximale</t>
  </si>
  <si>
    <r>
      <t xml:space="preserve">Le niveau de votre Cos </t>
    </r>
    <r>
      <rPr>
        <i/>
        <sz val="10"/>
        <rFont val="Symbol"/>
        <family val="1"/>
        <charset val="2"/>
      </rPr>
      <t></t>
    </r>
  </si>
  <si>
    <t>Le niveau de votre durée d'utilisation</t>
  </si>
  <si>
    <t xml:space="preserve">Installer un compteur pour chaque "consommateur" </t>
  </si>
  <si>
    <t xml:space="preserve">Tenir une comptabilité énergétique </t>
  </si>
  <si>
    <t>(Relevés mensuels des compteurs, tenue de tableaux, tracés et analyse, etc.)</t>
  </si>
  <si>
    <t xml:space="preserve">Placer des condensateurs de compensation afin de diminuer la pénalité du distributeur liée à un courant réactif trop élevé </t>
  </si>
  <si>
    <t>(Faible coût du kWh l'été, coût très élevé durant les pointes en hiver)</t>
  </si>
  <si>
    <t>Passer au tarif horosaisonnier</t>
  </si>
  <si>
    <t xml:space="preserve">Mettre à disposition la logique de régulation et les paramètres de réglage "as build".
</t>
  </si>
  <si>
    <t>Il s'agit d'une notice d'utilisation des équipements pris ensemble, qui doit compléter les notices d'emploi des fournisseurs, et qui doit être mise à jour lorsque les paramètres de régulation sont modifiés.</t>
  </si>
  <si>
    <t xml:space="preserve">Equiper la machine frigorifique d'instruments de mesure pour évaluer sa performance et sa régulation.
</t>
  </si>
  <si>
    <t>Compteur d'heures de fonctionnement, compteur de nombres de démarrage, compteur électrique sur le compresseur, compteur d'énergie sur la boucle d'eau glacée (pour mesurer le COP), etc.</t>
  </si>
  <si>
    <t xml:space="preserve">Equiper le circuit d'eau chaude sanitaire d'un compteur.
</t>
  </si>
  <si>
    <t xml:space="preserve">Equiper la chaudière d'un compteur fuel
</t>
  </si>
  <si>
    <t xml:space="preserve">(Permet de suivre l'évolution de la consommation de fuel) </t>
  </si>
  <si>
    <t>Audit énergétique : indicateurs généraux</t>
  </si>
  <si>
    <t>Amélioration du suivi des consommations énergétiques</t>
  </si>
  <si>
    <t>Amélioration de la gestion de la charge électrique</t>
  </si>
  <si>
    <t>Amélioration de la gestion globale des installations</t>
  </si>
  <si>
    <t xml:space="preserve">   </t>
  </si>
  <si>
    <t>Améliorer le suivi des consommations énergétiques</t>
  </si>
  <si>
    <t>Améliorer la gestion de la charge électrique</t>
  </si>
  <si>
    <t>Améliorer la gestion globale des installations</t>
  </si>
  <si>
    <r>
      <t xml:space="preserve">( = augmenter le Cos </t>
    </r>
    <r>
      <rPr>
        <sz val="8"/>
        <color indexed="12"/>
        <rFont val="Arial"/>
        <family val="2"/>
      </rPr>
      <t>φ</t>
    </r>
    <r>
      <rPr>
        <i/>
        <sz val="8"/>
        <color indexed="12"/>
        <rFont val="Arial"/>
        <family val="2"/>
      </rPr>
      <t xml:space="preserve"> )</t>
    </r>
  </si>
  <si>
    <t>Bâtiments construits 
avant 1975</t>
  </si>
  <si>
    <t>Un nombre d’heures élevé (&gt; 200 h.) traduit une puissance appelée assez constante sur la journée et donc une grande difficulté à diminuer la pointe par une gestion de la charge,</t>
  </si>
  <si>
    <r>
      <t xml:space="preserve">(Un Cos </t>
    </r>
    <r>
      <rPr>
        <i/>
        <sz val="8"/>
        <rFont val="Symbol"/>
        <family val="1"/>
        <charset val="2"/>
      </rPr>
      <t>j</t>
    </r>
    <r>
      <rPr>
        <i/>
        <sz val="8"/>
        <rFont val="Arial"/>
        <family val="2"/>
      </rPr>
      <t xml:space="preserve"> inférieur à 0,9 traduit un courant réactif trop élevé, une pénalité du distributeur et un intérêt à placer des condensateurs de compensation)</t>
    </r>
  </si>
  <si>
    <t>Améliorer le suivi des consommations et la gestion des installations</t>
  </si>
  <si>
    <t>(Ou est-il l'indication que des installations fonctionnent la nuit sans nécessité ?)</t>
  </si>
  <si>
    <t>Bâtiments climatisés</t>
  </si>
  <si>
    <t>Pour chaque bâtiment et  pour chaque usage (eau chaude sanitaire, groupe frigorifique, …)</t>
  </si>
  <si>
    <t>Améliorer la gestion de la pointe de puissance électrique</t>
  </si>
  <si>
    <t>S'il n'y a pas d'Eau Chaude Sanitaire produite par l'installation de chauffage, les consommations de chauffage sont-elles nulles en été ?</t>
  </si>
  <si>
    <t>un nombre d'heures faible (&lt; 80 h.) traduit des pointes très fortes par rapport à la puissance moyenne, et donc l'application du prix "plafond" par le distributeur. Une réduction du coût de la pointe génère des contraintes importantes et peu de bénéfice financier).</t>
  </si>
  <si>
    <t>Test</t>
  </si>
  <si>
    <t>Nombre de questions cochées :</t>
  </si>
  <si>
    <t>Nombre de questions à cocher :</t>
  </si>
  <si>
    <t>Nombre de questions non cochées :</t>
  </si>
  <si>
    <t>Tests :</t>
  </si>
  <si>
    <t>réponses Q</t>
  </si>
  <si>
    <t>valeurs conso</t>
  </si>
  <si>
    <t>Equipements pour le suivi de la gestion</t>
  </si>
  <si>
    <t>Introduire les consommations annuelles totales du bâtiment par m² de plancher brut :</t>
  </si>
  <si>
    <t>Pointe de puissance maximale par m² de plancher brut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</si>
</sst>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20"/>
      <color indexed="63"/>
      <name val="Verdana"/>
      <family val="2"/>
    </font>
    <font>
      <sz val="8"/>
      <name val="Arial"/>
    </font>
    <font>
      <sz val="8"/>
      <color indexed="12"/>
      <name val="Arial"/>
    </font>
    <font>
      <b/>
      <sz val="10"/>
      <color indexed="10"/>
      <name val="Arial"/>
      <family val="2"/>
    </font>
    <font>
      <sz val="9"/>
      <name val="Wingdings"/>
      <charset val="2"/>
    </font>
    <font>
      <sz val="10"/>
      <name val="Comic Sans MS"/>
      <family val="4"/>
    </font>
    <font>
      <sz val="8"/>
      <name val="Tahoma"/>
      <family val="2"/>
    </font>
    <font>
      <u/>
      <sz val="10"/>
      <color indexed="12"/>
      <name val="Arial"/>
    </font>
    <font>
      <sz val="10"/>
      <color indexed="10"/>
      <name val="Arial"/>
    </font>
    <font>
      <sz val="10"/>
      <color indexed="55"/>
      <name val="Arial"/>
    </font>
    <font>
      <b/>
      <sz val="18"/>
      <name val="Verdana"/>
      <family val="2"/>
    </font>
    <font>
      <sz val="14"/>
      <name val="Verdana"/>
      <family val="2"/>
    </font>
    <font>
      <b/>
      <sz val="10"/>
      <color indexed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12"/>
      <name val="Verdana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3"/>
      <name val="Verdana"/>
      <family val="2"/>
    </font>
    <font>
      <b/>
      <i/>
      <sz val="11"/>
      <name val="Verdana"/>
      <family val="2"/>
    </font>
    <font>
      <b/>
      <sz val="14"/>
      <color indexed="52"/>
      <name val="Arial Black"/>
      <family val="2"/>
    </font>
    <font>
      <sz val="9"/>
      <color indexed="10"/>
      <name val="Verdana"/>
      <family val="2"/>
    </font>
    <font>
      <sz val="10"/>
      <name val="Arial"/>
    </font>
    <font>
      <i/>
      <sz val="8"/>
      <name val="Verdana"/>
      <family val="2"/>
    </font>
    <font>
      <i/>
      <sz val="10"/>
      <name val="Arial"/>
    </font>
    <font>
      <sz val="10"/>
      <name val="Arial"/>
    </font>
    <font>
      <sz val="8"/>
      <color indexed="10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u/>
      <sz val="10"/>
      <name val="Arial"/>
      <family val="2"/>
    </font>
    <font>
      <sz val="10"/>
      <name val="Symbol"/>
      <family val="1"/>
      <charset val="2"/>
    </font>
    <font>
      <i/>
      <sz val="8"/>
      <color indexed="10"/>
      <name val="Arial"/>
      <family val="2"/>
    </font>
    <font>
      <i/>
      <sz val="8"/>
      <color indexed="12"/>
      <name val="Arial"/>
      <family val="2"/>
    </font>
    <font>
      <sz val="18"/>
      <name val="Verdana"/>
      <family val="2"/>
    </font>
    <font>
      <i/>
      <sz val="10"/>
      <name val="Symbol"/>
      <family val="1"/>
      <charset val="2"/>
    </font>
    <font>
      <b/>
      <sz val="12"/>
      <name val="Verdana"/>
      <family val="2"/>
    </font>
    <font>
      <i/>
      <sz val="10"/>
      <color indexed="12"/>
      <name val="Arial"/>
      <family val="2"/>
    </font>
    <font>
      <i/>
      <sz val="8"/>
      <color indexed="12"/>
      <name val="Verdana"/>
      <family val="2"/>
    </font>
    <font>
      <i/>
      <sz val="10"/>
      <color indexed="12"/>
      <name val="Arial"/>
    </font>
    <font>
      <b/>
      <sz val="9"/>
      <color indexed="9"/>
      <name val="Verdana"/>
      <family val="2"/>
    </font>
    <font>
      <i/>
      <sz val="10"/>
      <color indexed="12"/>
      <name val="Verdana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8"/>
      <name val="Symbol"/>
      <family val="1"/>
      <charset val="2"/>
    </font>
    <font>
      <i/>
      <sz val="8"/>
      <name val="Arial"/>
    </font>
    <font>
      <sz val="16"/>
      <color indexed="63"/>
      <name val="Arial Black"/>
      <family val="2"/>
    </font>
    <font>
      <b/>
      <sz val="10"/>
      <name val="Verdana"/>
      <family val="2"/>
    </font>
    <font>
      <b/>
      <i/>
      <sz val="10"/>
      <color indexed="10"/>
      <name val="Arial"/>
      <family val="2"/>
    </font>
    <font>
      <i/>
      <sz val="8"/>
      <color indexed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52"/>
      </left>
      <right style="medium">
        <color indexed="52"/>
      </right>
      <top style="thin">
        <color indexed="52"/>
      </top>
      <bottom/>
      <diagonal/>
    </border>
    <border>
      <left style="thin">
        <color indexed="55"/>
      </left>
      <right style="medium">
        <color indexed="55"/>
      </right>
      <top style="thin">
        <color indexed="55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52"/>
      </left>
      <right style="medium">
        <color indexed="52"/>
      </right>
      <top/>
      <bottom/>
      <diagonal/>
    </border>
    <border>
      <left style="thin">
        <color indexed="55"/>
      </left>
      <right style="medium">
        <color indexed="55"/>
      </right>
      <top/>
      <bottom/>
      <diagonal/>
    </border>
    <border>
      <left/>
      <right style="medium">
        <color indexed="10"/>
      </right>
      <top/>
      <bottom/>
      <diagonal/>
    </border>
    <border>
      <left style="thin">
        <color indexed="10"/>
      </left>
      <right/>
      <top style="medium">
        <color indexed="22"/>
      </top>
      <bottom/>
      <diagonal/>
    </border>
    <border>
      <left/>
      <right style="medium">
        <color indexed="10"/>
      </right>
      <top style="medium">
        <color indexed="22"/>
      </top>
      <bottom/>
      <diagonal/>
    </border>
    <border>
      <left style="thin">
        <color indexed="10"/>
      </left>
      <right/>
      <top/>
      <bottom style="medium">
        <color indexed="22"/>
      </bottom>
      <diagonal/>
    </border>
    <border>
      <left/>
      <right style="medium">
        <color indexed="10"/>
      </right>
      <top/>
      <bottom style="medium">
        <color indexed="22"/>
      </bottom>
      <diagonal/>
    </border>
    <border>
      <left style="thin">
        <color indexed="52"/>
      </left>
      <right style="medium">
        <color indexed="52"/>
      </right>
      <top style="medium">
        <color indexed="22"/>
      </top>
      <bottom/>
      <diagonal/>
    </border>
    <border>
      <left style="thin">
        <color indexed="52"/>
      </left>
      <right style="medium">
        <color indexed="52"/>
      </right>
      <top/>
      <bottom style="medium">
        <color indexed="22"/>
      </bottom>
      <diagonal/>
    </border>
    <border>
      <left style="thin">
        <color indexed="55"/>
      </left>
      <right style="medium">
        <color indexed="55"/>
      </right>
      <top style="medium">
        <color indexed="22"/>
      </top>
      <bottom/>
      <diagonal/>
    </border>
    <border>
      <left style="thin">
        <color indexed="55"/>
      </left>
      <right style="medium">
        <color indexed="55"/>
      </right>
      <top/>
      <bottom style="medium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10"/>
      </right>
      <top style="medium">
        <color indexed="22"/>
      </top>
      <bottom style="medium">
        <color indexed="10"/>
      </bottom>
      <diagonal/>
    </border>
    <border>
      <left style="thin">
        <color indexed="52"/>
      </left>
      <right style="medium">
        <color indexed="52"/>
      </right>
      <top style="medium">
        <color indexed="22"/>
      </top>
      <bottom style="medium">
        <color indexed="52"/>
      </bottom>
      <diagonal/>
    </border>
    <border>
      <left style="thin">
        <color indexed="55"/>
      </left>
      <right style="medium">
        <color indexed="55"/>
      </right>
      <top style="medium">
        <color indexed="22"/>
      </top>
      <bottom style="medium">
        <color indexed="55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22"/>
      </top>
      <bottom/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/>
      <bottom style="medium">
        <color indexed="2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10"/>
      </top>
      <bottom/>
      <diagonal/>
    </border>
    <border>
      <left/>
      <right/>
      <top/>
      <bottom style="thin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 style="thin">
        <color indexed="57"/>
      </left>
      <right/>
      <top style="thin">
        <color indexed="57"/>
      </top>
      <bottom/>
      <diagonal/>
    </border>
    <border>
      <left/>
      <right style="medium">
        <color indexed="57"/>
      </right>
      <top style="thin">
        <color indexed="57"/>
      </top>
      <bottom/>
      <diagonal/>
    </border>
    <border>
      <left style="thin">
        <color indexed="57"/>
      </left>
      <right/>
      <top/>
      <bottom/>
      <diagonal/>
    </border>
    <border>
      <left/>
      <right style="medium">
        <color indexed="57"/>
      </right>
      <top/>
      <bottom/>
      <diagonal/>
    </border>
    <border>
      <left style="thin">
        <color indexed="57"/>
      </left>
      <right/>
      <top style="medium">
        <color indexed="22"/>
      </top>
      <bottom/>
      <diagonal/>
    </border>
    <border>
      <left/>
      <right style="medium">
        <color indexed="57"/>
      </right>
      <top style="medium">
        <color indexed="22"/>
      </top>
      <bottom/>
      <diagonal/>
    </border>
    <border>
      <left style="thin">
        <color indexed="57"/>
      </left>
      <right/>
      <top/>
      <bottom style="medium">
        <color indexed="22"/>
      </bottom>
      <diagonal/>
    </border>
    <border>
      <left/>
      <right style="medium">
        <color indexed="57"/>
      </right>
      <top/>
      <bottom style="medium">
        <color indexed="22"/>
      </bottom>
      <diagonal/>
    </border>
    <border>
      <left style="thin">
        <color indexed="57"/>
      </left>
      <right/>
      <top/>
      <bottom style="medium">
        <color indexed="57"/>
      </bottom>
      <diagonal/>
    </border>
    <border>
      <left/>
      <right style="medium">
        <color indexed="57"/>
      </right>
      <top style="medium">
        <color indexed="22"/>
      </top>
      <bottom style="medium">
        <color indexed="5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23"/>
      </left>
      <right/>
      <top/>
      <bottom/>
      <diagonal/>
    </border>
    <border>
      <left/>
      <right style="thin">
        <color indexed="57"/>
      </right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/>
      <right style="medium">
        <color indexed="10"/>
      </right>
      <top style="thin">
        <color indexed="10"/>
      </top>
      <bottom style="medium">
        <color indexed="1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05">
    <xf numFmtId="0" fontId="0" fillId="0" borderId="0" xfId="0"/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Fill="1" applyBorder="1" applyAlignment="1">
      <alignment vertical="top"/>
    </xf>
    <xf numFmtId="0" fontId="0" fillId="0" borderId="2" xfId="0" quotePrefix="1" applyFill="1" applyBorder="1" applyAlignment="1">
      <alignment horizontal="left" vertical="top"/>
    </xf>
    <xf numFmtId="0" fontId="0" fillId="0" borderId="0" xfId="0" applyBorder="1"/>
    <xf numFmtId="0" fontId="0" fillId="0" borderId="3" xfId="0" applyBorder="1"/>
    <xf numFmtId="0" fontId="5" fillId="0" borderId="0" xfId="0" applyFont="1" applyAlignment="1">
      <alignment horizontal="left" wrapText="1" inden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8" fillId="0" borderId="0" xfId="0" applyFont="1" applyBorder="1"/>
    <xf numFmtId="0" fontId="8" fillId="0" borderId="3" xfId="0" applyFont="1" applyBorder="1" applyAlignment="1">
      <alignment textRotation="90"/>
    </xf>
    <xf numFmtId="0" fontId="2" fillId="0" borderId="0" xfId="0" applyFont="1" applyBorder="1" applyAlignment="1">
      <alignment vertical="top"/>
    </xf>
    <xf numFmtId="0" fontId="0" fillId="0" borderId="0" xfId="0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9" fillId="0" borderId="0" xfId="0" applyFont="1" applyAlignment="1">
      <alignment horizontal="center"/>
    </xf>
    <xf numFmtId="0" fontId="10" fillId="0" borderId="0" xfId="0" applyFont="1"/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Alignment="1">
      <alignment horizontal="center"/>
    </xf>
    <xf numFmtId="0" fontId="2" fillId="0" borderId="14" xfId="0" applyFont="1" applyBorder="1"/>
    <xf numFmtId="0" fontId="0" fillId="0" borderId="15" xfId="0" applyBorder="1"/>
    <xf numFmtId="0" fontId="0" fillId="0" borderId="3" xfId="0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2" fillId="0" borderId="15" xfId="0" applyFont="1" applyBorder="1"/>
    <xf numFmtId="0" fontId="13" fillId="0" borderId="0" xfId="0" applyFont="1" applyAlignment="1">
      <alignment horizontal="center"/>
    </xf>
    <xf numFmtId="0" fontId="0" fillId="0" borderId="17" xfId="0" applyBorder="1"/>
    <xf numFmtId="0" fontId="0" fillId="0" borderId="2" xfId="0" applyBorder="1"/>
    <xf numFmtId="0" fontId="12" fillId="0" borderId="0" xfId="1" applyFont="1" applyAlignment="1" applyProtection="1">
      <alignment horizontal="left"/>
    </xf>
    <xf numFmtId="0" fontId="12" fillId="0" borderId="0" xfId="1" applyFont="1" applyAlignment="1" applyProtection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6" fillId="0" borderId="18" xfId="0" applyFont="1" applyBorder="1" applyAlignment="1">
      <alignment vertical="center"/>
    </xf>
    <xf numFmtId="0" fontId="4" fillId="0" borderId="0" xfId="0" applyFont="1" applyAlignment="1">
      <alignment wrapText="1"/>
    </xf>
    <xf numFmtId="0" fontId="18" fillId="0" borderId="0" xfId="0" applyFont="1" applyBorder="1"/>
    <xf numFmtId="0" fontId="8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3" fillId="0" borderId="20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2" fillId="0" borderId="0" xfId="0" applyFont="1" applyBorder="1"/>
    <xf numFmtId="0" fontId="22" fillId="0" borderId="0" xfId="0" applyFont="1"/>
    <xf numFmtId="0" fontId="22" fillId="0" borderId="20" xfId="0" applyFont="1" applyBorder="1" applyAlignment="1">
      <alignment vertical="top" wrapText="1"/>
    </xf>
    <xf numFmtId="0" fontId="0" fillId="0" borderId="21" xfId="0" applyBorder="1"/>
    <xf numFmtId="0" fontId="23" fillId="0" borderId="18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24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/>
    <xf numFmtId="0" fontId="0" fillId="0" borderId="7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6" fillId="0" borderId="26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0" fillId="0" borderId="34" xfId="0" applyBorder="1"/>
    <xf numFmtId="0" fontId="0" fillId="0" borderId="35" xfId="0" applyBorder="1"/>
    <xf numFmtId="0" fontId="6" fillId="0" borderId="27" xfId="0" applyFont="1" applyBorder="1" applyAlignment="1">
      <alignment vertical="center"/>
    </xf>
    <xf numFmtId="0" fontId="0" fillId="0" borderId="36" xfId="0" applyBorder="1"/>
    <xf numFmtId="0" fontId="0" fillId="0" borderId="37" xfId="0" applyBorder="1"/>
    <xf numFmtId="0" fontId="6" fillId="0" borderId="28" xfId="0" applyFont="1" applyBorder="1" applyAlignment="1">
      <alignment vertical="center"/>
    </xf>
    <xf numFmtId="0" fontId="0" fillId="0" borderId="17" xfId="0" applyBorder="1" applyAlignment="1"/>
    <xf numFmtId="0" fontId="18" fillId="0" borderId="17" xfId="0" applyFont="1" applyFill="1" applyBorder="1" applyAlignment="1">
      <alignment horizontal="center" vertical="center"/>
    </xf>
    <xf numFmtId="0" fontId="1" fillId="0" borderId="0" xfId="0" applyFont="1" applyBorder="1"/>
    <xf numFmtId="0" fontId="19" fillId="0" borderId="0" xfId="0" applyFont="1" applyBorder="1" applyAlignment="1">
      <alignment vertical="top"/>
    </xf>
    <xf numFmtId="0" fontId="19" fillId="0" borderId="26" xfId="0" applyFont="1" applyBorder="1" applyAlignment="1">
      <alignment vertical="top"/>
    </xf>
    <xf numFmtId="0" fontId="19" fillId="0" borderId="29" xfId="0" applyFont="1" applyBorder="1" applyAlignment="1">
      <alignment vertical="top"/>
    </xf>
    <xf numFmtId="0" fontId="19" fillId="0" borderId="27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26" xfId="0" applyFont="1" applyBorder="1" applyAlignment="1">
      <alignment vertical="top"/>
    </xf>
    <xf numFmtId="0" fontId="6" fillId="0" borderId="29" xfId="0" applyFont="1" applyBorder="1" applyAlignment="1">
      <alignment vertical="top"/>
    </xf>
    <xf numFmtId="0" fontId="6" fillId="0" borderId="27" xfId="0" applyFont="1" applyBorder="1" applyAlignment="1">
      <alignment vertical="top"/>
    </xf>
    <xf numFmtId="0" fontId="6" fillId="0" borderId="21" xfId="0" applyFont="1" applyBorder="1"/>
    <xf numFmtId="0" fontId="29" fillId="0" borderId="21" xfId="0" applyFont="1" applyBorder="1" applyAlignment="1"/>
    <xf numFmtId="0" fontId="0" fillId="0" borderId="21" xfId="0" applyBorder="1" applyAlignment="1"/>
    <xf numFmtId="0" fontId="0" fillId="0" borderId="0" xfId="0" applyBorder="1" applyAlignment="1"/>
    <xf numFmtId="0" fontId="30" fillId="0" borderId="21" xfId="0" applyFont="1" applyBorder="1" applyAlignment="1"/>
    <xf numFmtId="0" fontId="27" fillId="0" borderId="0" xfId="0" applyFont="1" applyBorder="1"/>
    <xf numFmtId="0" fontId="4" fillId="0" borderId="5" xfId="0" applyFont="1" applyBorder="1"/>
    <xf numFmtId="0" fontId="6" fillId="0" borderId="28" xfId="0" applyFont="1" applyBorder="1" applyAlignment="1">
      <alignment vertical="top"/>
    </xf>
    <xf numFmtId="0" fontId="19" fillId="0" borderId="28" xfId="0" applyFont="1" applyBorder="1" applyAlignment="1">
      <alignment vertical="top"/>
    </xf>
    <xf numFmtId="0" fontId="4" fillId="0" borderId="10" xfId="0" applyFont="1" applyBorder="1"/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17" fillId="0" borderId="23" xfId="0" applyFont="1" applyBorder="1" applyAlignment="1">
      <alignment horizontal="left" textRotation="90"/>
    </xf>
    <xf numFmtId="0" fontId="30" fillId="0" borderId="10" xfId="0" applyFont="1" applyBorder="1"/>
    <xf numFmtId="0" fontId="27" fillId="0" borderId="5" xfId="0" applyFont="1" applyBorder="1"/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/>
    <xf numFmtId="0" fontId="0" fillId="0" borderId="0" xfId="0" applyAlignment="1">
      <alignment wrapText="1"/>
    </xf>
    <xf numFmtId="0" fontId="0" fillId="0" borderId="0" xfId="0" applyFill="1"/>
    <xf numFmtId="0" fontId="0" fillId="0" borderId="38" xfId="0" applyFill="1" applyBorder="1"/>
    <xf numFmtId="0" fontId="0" fillId="0" borderId="39" xfId="0" applyFill="1" applyBorder="1"/>
    <xf numFmtId="0" fontId="0" fillId="0" borderId="39" xfId="0" applyBorder="1"/>
    <xf numFmtId="0" fontId="0" fillId="0" borderId="40" xfId="0" applyBorder="1"/>
    <xf numFmtId="0" fontId="32" fillId="0" borderId="0" xfId="0" applyFont="1" applyAlignment="1">
      <alignment horizontal="left"/>
    </xf>
    <xf numFmtId="0" fontId="32" fillId="0" borderId="0" xfId="0" applyFont="1" applyAlignment="1"/>
    <xf numFmtId="0" fontId="32" fillId="0" borderId="0" xfId="0" applyFont="1"/>
    <xf numFmtId="0" fontId="33" fillId="0" borderId="0" xfId="0" applyNumberFormat="1" applyFont="1" applyAlignment="1">
      <alignment horizontal="center"/>
    </xf>
    <xf numFmtId="0" fontId="33" fillId="0" borderId="0" xfId="0" applyFont="1" applyAlignment="1"/>
    <xf numFmtId="9" fontId="32" fillId="0" borderId="0" xfId="0" applyNumberFormat="1" applyFont="1" applyAlignment="1"/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22" fillId="0" borderId="0" xfId="0" applyFont="1" applyAlignment="1">
      <alignment vertical="top"/>
    </xf>
    <xf numFmtId="0" fontId="22" fillId="0" borderId="0" xfId="0" applyFont="1" applyAlignment="1"/>
    <xf numFmtId="0" fontId="0" fillId="0" borderId="0" xfId="0" applyBorder="1" applyAlignment="1">
      <alignment wrapText="1"/>
    </xf>
    <xf numFmtId="0" fontId="34" fillId="0" borderId="0" xfId="0" applyFont="1" applyBorder="1"/>
    <xf numFmtId="0" fontId="2" fillId="0" borderId="0" xfId="0" applyFont="1" applyFill="1" applyBorder="1"/>
    <xf numFmtId="0" fontId="6" fillId="0" borderId="38" xfId="0" applyFont="1" applyFill="1" applyBorder="1"/>
    <xf numFmtId="0" fontId="6" fillId="0" borderId="39" xfId="0" applyFont="1" applyFill="1" applyBorder="1"/>
    <xf numFmtId="0" fontId="6" fillId="0" borderId="39" xfId="0" applyFont="1" applyBorder="1"/>
    <xf numFmtId="0" fontId="6" fillId="0" borderId="0" xfId="0" applyFont="1"/>
    <xf numFmtId="0" fontId="6" fillId="0" borderId="0" xfId="0" applyFont="1" applyBorder="1"/>
    <xf numFmtId="0" fontId="35" fillId="0" borderId="0" xfId="0" applyFont="1" applyBorder="1"/>
    <xf numFmtId="0" fontId="0" fillId="0" borderId="41" xfId="0" applyBorder="1"/>
    <xf numFmtId="0" fontId="28" fillId="0" borderId="0" xfId="0" applyFont="1" applyBorder="1" applyAlignment="1">
      <alignment vertical="center"/>
    </xf>
    <xf numFmtId="0" fontId="19" fillId="0" borderId="17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3" fillId="0" borderId="0" xfId="0" applyFont="1" applyBorder="1" applyAlignment="1"/>
    <xf numFmtId="0" fontId="3" fillId="0" borderId="0" xfId="0" applyFont="1" applyBorder="1"/>
    <xf numFmtId="0" fontId="0" fillId="0" borderId="46" xfId="0" applyBorder="1"/>
    <xf numFmtId="0" fontId="0" fillId="0" borderId="29" xfId="0" applyBorder="1" applyAlignment="1">
      <alignment vertical="center"/>
    </xf>
    <xf numFmtId="0" fontId="0" fillId="0" borderId="47" xfId="0" applyBorder="1"/>
    <xf numFmtId="0" fontId="0" fillId="0" borderId="48" xfId="0" applyBorder="1"/>
    <xf numFmtId="0" fontId="0" fillId="0" borderId="26" xfId="0" applyBorder="1" applyAlignment="1"/>
    <xf numFmtId="0" fontId="0" fillId="0" borderId="29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3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1" xfId="0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28" fillId="0" borderId="5" xfId="0" applyFont="1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36" fillId="0" borderId="0" xfId="0" applyFont="1" applyBorder="1"/>
    <xf numFmtId="0" fontId="0" fillId="0" borderId="9" xfId="0" applyBorder="1" applyAlignment="1">
      <alignment vertical="center"/>
    </xf>
    <xf numFmtId="0" fontId="1" fillId="0" borderId="10" xfId="0" applyFont="1" applyBorder="1"/>
    <xf numFmtId="0" fontId="29" fillId="0" borderId="10" xfId="0" applyFont="1" applyBorder="1" applyAlignment="1"/>
    <xf numFmtId="0" fontId="3" fillId="0" borderId="10" xfId="0" applyFont="1" applyBorder="1" applyAlignment="1"/>
    <xf numFmtId="0" fontId="6" fillId="0" borderId="10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quotePrefix="1" applyBorder="1" applyAlignment="1">
      <alignment vertical="center"/>
    </xf>
    <xf numFmtId="0" fontId="37" fillId="0" borderId="0" xfId="0" applyFont="1" applyBorder="1"/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32" fillId="0" borderId="0" xfId="0" applyFont="1" applyBorder="1"/>
    <xf numFmtId="0" fontId="0" fillId="0" borderId="7" xfId="0" applyBorder="1" applyAlignment="1"/>
    <xf numFmtId="0" fontId="0" fillId="0" borderId="8" xfId="0" applyBorder="1" applyAlignment="1"/>
    <xf numFmtId="0" fontId="0" fillId="0" borderId="34" xfId="0" applyBorder="1" applyAlignment="1">
      <alignment vertical="center"/>
    </xf>
    <xf numFmtId="0" fontId="0" fillId="0" borderId="27" xfId="0" applyBorder="1" applyAlignment="1">
      <alignment vertical="top"/>
    </xf>
    <xf numFmtId="0" fontId="0" fillId="0" borderId="36" xfId="0" applyBorder="1" applyAlignment="1">
      <alignment vertical="center"/>
    </xf>
    <xf numFmtId="0" fontId="0" fillId="0" borderId="28" xfId="0" applyBorder="1" applyAlignment="1">
      <alignment vertical="top"/>
    </xf>
    <xf numFmtId="0" fontId="22" fillId="0" borderId="39" xfId="0" applyFont="1" applyBorder="1"/>
    <xf numFmtId="0" fontId="36" fillId="0" borderId="0" xfId="0" applyFont="1" applyAlignment="1"/>
    <xf numFmtId="0" fontId="0" fillId="0" borderId="16" xfId="0" applyBorder="1"/>
    <xf numFmtId="0" fontId="22" fillId="0" borderId="0" xfId="0" applyFont="1" applyBorder="1" applyAlignment="1"/>
    <xf numFmtId="0" fontId="0" fillId="0" borderId="38" xfId="0" applyBorder="1"/>
    <xf numFmtId="0" fontId="6" fillId="0" borderId="0" xfId="0" applyFont="1" applyFill="1" applyBorder="1"/>
    <xf numFmtId="0" fontId="0" fillId="0" borderId="52" xfId="0" applyBorder="1"/>
    <xf numFmtId="0" fontId="0" fillId="0" borderId="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0" fillId="0" borderId="17" xfId="0" applyBorder="1" applyAlignment="1">
      <alignment vertical="top"/>
    </xf>
    <xf numFmtId="0" fontId="3" fillId="0" borderId="17" xfId="0" applyFont="1" applyFill="1" applyBorder="1" applyAlignment="1">
      <alignment horizontal="center" vertical="top"/>
    </xf>
    <xf numFmtId="0" fontId="18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left" vertical="top"/>
    </xf>
    <xf numFmtId="0" fontId="27" fillId="0" borderId="0" xfId="0" applyFont="1" applyBorder="1" applyAlignment="1"/>
    <xf numFmtId="0" fontId="28" fillId="0" borderId="0" xfId="0" applyFont="1" applyBorder="1" applyAlignment="1"/>
    <xf numFmtId="0" fontId="32" fillId="0" borderId="0" xfId="0" applyFont="1" applyBorder="1" applyAlignment="1"/>
    <xf numFmtId="0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/>
    <xf numFmtId="0" fontId="32" fillId="0" borderId="0" xfId="0" applyFont="1" applyBorder="1" applyAlignment="1">
      <alignment horizontal="center"/>
    </xf>
    <xf numFmtId="9" fontId="32" fillId="0" borderId="0" xfId="0" applyNumberFormat="1" applyFont="1" applyBorder="1" applyAlignment="1"/>
    <xf numFmtId="10" fontId="40" fillId="0" borderId="17" xfId="0" applyNumberFormat="1" applyFont="1" applyBorder="1" applyAlignment="1">
      <alignment horizontal="left" vertical="top" wrapText="1" indent="2"/>
    </xf>
    <xf numFmtId="0" fontId="0" fillId="0" borderId="0" xfId="0" applyAlignment="1">
      <alignment textRotation="90"/>
    </xf>
    <xf numFmtId="0" fontId="8" fillId="0" borderId="53" xfId="0" quotePrefix="1" applyFont="1" applyBorder="1" applyAlignment="1">
      <alignment textRotation="90"/>
    </xf>
    <xf numFmtId="0" fontId="24" fillId="0" borderId="0" xfId="0" applyFont="1" applyFill="1" applyBorder="1" applyAlignment="1">
      <alignment vertical="center"/>
    </xf>
    <xf numFmtId="0" fontId="0" fillId="0" borderId="0" xfId="0" applyFill="1" applyBorder="1"/>
    <xf numFmtId="0" fontId="22" fillId="0" borderId="0" xfId="0" applyFont="1" applyFill="1"/>
    <xf numFmtId="0" fontId="0" fillId="3" borderId="54" xfId="0" applyFill="1" applyBorder="1"/>
    <xf numFmtId="0" fontId="0" fillId="0" borderId="30" xfId="0" applyBorder="1" applyAlignment="1"/>
    <xf numFmtId="0" fontId="0" fillId="0" borderId="55" xfId="0" applyBorder="1"/>
    <xf numFmtId="0" fontId="6" fillId="0" borderId="56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0" fillId="0" borderId="50" xfId="0" applyBorder="1" applyAlignment="1"/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left" vertical="top" indent="1"/>
    </xf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/>
    <xf numFmtId="0" fontId="0" fillId="0" borderId="63" xfId="0" applyBorder="1"/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0" borderId="62" xfId="0" applyBorder="1" applyAlignment="1"/>
    <xf numFmtId="0" fontId="0" fillId="0" borderId="63" xfId="0" applyBorder="1" applyAlignment="1">
      <alignment vertical="center"/>
    </xf>
    <xf numFmtId="0" fontId="32" fillId="0" borderId="60" xfId="0" applyFont="1" applyBorder="1"/>
    <xf numFmtId="0" fontId="0" fillId="0" borderId="60" xfId="0" applyBorder="1" applyAlignment="1">
      <alignment vertical="top"/>
    </xf>
    <xf numFmtId="0" fontId="6" fillId="0" borderId="61" xfId="0" applyFont="1" applyBorder="1" applyAlignment="1">
      <alignment vertical="top"/>
    </xf>
    <xf numFmtId="0" fontId="6" fillId="0" borderId="64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0" fillId="0" borderId="60" xfId="0" applyBorder="1" applyAlignment="1"/>
    <xf numFmtId="0" fontId="6" fillId="0" borderId="33" xfId="0" applyFont="1" applyBorder="1" applyAlignment="1">
      <alignment vertical="center"/>
    </xf>
    <xf numFmtId="0" fontId="19" fillId="0" borderId="60" xfId="0" applyFont="1" applyBorder="1" applyAlignment="1">
      <alignment vertical="top"/>
    </xf>
    <xf numFmtId="0" fontId="19" fillId="0" borderId="61" xfId="0" applyFont="1" applyBorder="1" applyAlignment="1">
      <alignment vertical="top"/>
    </xf>
    <xf numFmtId="0" fontId="6" fillId="0" borderId="60" xfId="0" applyFont="1" applyBorder="1" applyAlignment="1">
      <alignment vertical="top"/>
    </xf>
    <xf numFmtId="0" fontId="0" fillId="3" borderId="68" xfId="0" applyFill="1" applyBorder="1"/>
    <xf numFmtId="0" fontId="0" fillId="3" borderId="69" xfId="0" applyFill="1" applyBorder="1"/>
    <xf numFmtId="0" fontId="40" fillId="0" borderId="17" xfId="0" applyFont="1" applyBorder="1" applyAlignment="1">
      <alignment horizontal="left" vertical="top" wrapText="1" indent="2"/>
    </xf>
    <xf numFmtId="0" fontId="3" fillId="0" borderId="70" xfId="0" applyFont="1" applyBorder="1" applyAlignment="1">
      <alignment horizontal="left" vertical="top" wrapText="1"/>
    </xf>
    <xf numFmtId="10" fontId="39" fillId="0" borderId="17" xfId="0" applyNumberFormat="1" applyFont="1" applyBorder="1" applyAlignment="1">
      <alignment horizontal="left" vertical="top" wrapText="1" indent="2"/>
    </xf>
    <xf numFmtId="0" fontId="40" fillId="0" borderId="0" xfId="0" applyFont="1" applyBorder="1" applyAlignment="1">
      <alignment horizontal="left" vertical="top" wrapText="1" indent="2"/>
    </xf>
    <xf numFmtId="0" fontId="39" fillId="0" borderId="17" xfId="0" applyFont="1" applyBorder="1" applyAlignment="1">
      <alignment horizontal="left" vertical="top" wrapText="1" indent="2"/>
    </xf>
    <xf numFmtId="9" fontId="40" fillId="0" borderId="17" xfId="0" applyNumberFormat="1" applyFont="1" applyBorder="1" applyAlignment="1">
      <alignment horizontal="left" vertical="top" wrapText="1" indent="2"/>
    </xf>
    <xf numFmtId="0" fontId="3" fillId="0" borderId="70" xfId="0" applyFont="1" applyBorder="1" applyAlignment="1">
      <alignment horizontal="center" vertical="top"/>
    </xf>
    <xf numFmtId="10" fontId="40" fillId="0" borderId="70" xfId="0" applyNumberFormat="1" applyFont="1" applyBorder="1" applyAlignment="1">
      <alignment horizontal="left" vertical="top" wrapText="1" indent="2"/>
    </xf>
    <xf numFmtId="0" fontId="0" fillId="0" borderId="70" xfId="0" applyBorder="1"/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43" fillId="0" borderId="0" xfId="0" applyFont="1"/>
    <xf numFmtId="0" fontId="3" fillId="0" borderId="2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22" fillId="0" borderId="70" xfId="0" applyFont="1" applyBorder="1" applyAlignment="1">
      <alignment horizontal="left" vertical="top" wrapText="1"/>
    </xf>
    <xf numFmtId="10" fontId="3" fillId="0" borderId="7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3" fillId="0" borderId="0" xfId="0" applyFont="1" applyBorder="1"/>
    <xf numFmtId="0" fontId="3" fillId="0" borderId="17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8" fillId="0" borderId="0" xfId="0" applyFont="1" applyBorder="1" applyAlignment="1">
      <alignment textRotation="90"/>
    </xf>
    <xf numFmtId="0" fontId="18" fillId="0" borderId="17" xfId="0" applyFont="1" applyFill="1" applyBorder="1" applyAlignment="1">
      <alignment vertical="top"/>
    </xf>
    <xf numFmtId="0" fontId="7" fillId="0" borderId="17" xfId="0" applyFont="1" applyBorder="1" applyAlignment="1">
      <alignment horizontal="center" vertical="center" wrapText="1"/>
    </xf>
    <xf numFmtId="0" fontId="0" fillId="0" borderId="2" xfId="0" applyBorder="1" applyAlignment="1">
      <alignment vertical="top"/>
    </xf>
    <xf numFmtId="0" fontId="18" fillId="0" borderId="0" xfId="0" applyFont="1" applyFill="1" applyBorder="1" applyAlignment="1">
      <alignment horizontal="center" vertical="center"/>
    </xf>
    <xf numFmtId="0" fontId="12" fillId="0" borderId="0" xfId="1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44" fillId="0" borderId="0" xfId="0" applyFont="1" applyBorder="1"/>
    <xf numFmtId="10" fontId="44" fillId="0" borderId="0" xfId="0" applyNumberFormat="1" applyFont="1" applyBorder="1"/>
    <xf numFmtId="1" fontId="26" fillId="0" borderId="17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12" fillId="0" borderId="17" xfId="1" applyFill="1" applyBorder="1" applyAlignment="1" applyProtection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10" fontId="48" fillId="0" borderId="0" xfId="0" applyNumberFormat="1" applyFont="1" applyAlignment="1"/>
    <xf numFmtId="0" fontId="44" fillId="0" borderId="0" xfId="0" applyFont="1" applyBorder="1" applyAlignment="1">
      <alignment vertical="top"/>
    </xf>
    <xf numFmtId="9" fontId="44" fillId="0" borderId="0" xfId="0" applyNumberFormat="1" applyFont="1" applyBorder="1" applyAlignment="1">
      <alignment vertical="top"/>
    </xf>
    <xf numFmtId="0" fontId="0" fillId="0" borderId="71" xfId="0" applyBorder="1" applyAlignment="1">
      <alignment vertical="center"/>
    </xf>
    <xf numFmtId="0" fontId="0" fillId="0" borderId="72" xfId="0" applyBorder="1"/>
    <xf numFmtId="0" fontId="32" fillId="0" borderId="0" xfId="0" applyFont="1" applyBorder="1" applyAlignment="1">
      <alignment horizontal="center" vertical="top"/>
    </xf>
    <xf numFmtId="0" fontId="32" fillId="0" borderId="70" xfId="0" applyFont="1" applyBorder="1" applyAlignment="1">
      <alignment horizontal="left" vertical="top" wrapText="1"/>
    </xf>
    <xf numFmtId="0" fontId="32" fillId="0" borderId="0" xfId="0" applyFont="1" applyAlignment="1">
      <alignment vertical="top"/>
    </xf>
    <xf numFmtId="0" fontId="32" fillId="0" borderId="70" xfId="0" applyFont="1" applyBorder="1" applyAlignment="1">
      <alignment vertical="top" wrapText="1"/>
    </xf>
    <xf numFmtId="0" fontId="32" fillId="0" borderId="70" xfId="0" applyFont="1" applyBorder="1" applyAlignment="1">
      <alignment horizontal="center" vertical="top"/>
    </xf>
    <xf numFmtId="0" fontId="32" fillId="0" borderId="70" xfId="0" applyFont="1" applyBorder="1"/>
    <xf numFmtId="0" fontId="34" fillId="0" borderId="17" xfId="0" applyFont="1" applyBorder="1" applyAlignment="1">
      <alignment vertical="center"/>
    </xf>
    <xf numFmtId="0" fontId="0" fillId="2" borderId="0" xfId="0" applyFill="1" applyBorder="1"/>
    <xf numFmtId="0" fontId="0" fillId="2" borderId="0" xfId="0" applyFill="1"/>
    <xf numFmtId="0" fontId="0" fillId="2" borderId="0" xfId="0" applyFill="1" applyBorder="1" applyAlignment="1">
      <alignment vertical="top"/>
    </xf>
    <xf numFmtId="0" fontId="0" fillId="2" borderId="0" xfId="0" applyFill="1" applyAlignment="1">
      <alignment vertical="top"/>
    </xf>
    <xf numFmtId="0" fontId="55" fillId="0" borderId="0" xfId="0" applyFont="1" applyBorder="1" applyAlignment="1">
      <alignment vertical="center" wrapText="1"/>
    </xf>
    <xf numFmtId="0" fontId="0" fillId="2" borderId="73" xfId="0" applyFill="1" applyBorder="1" applyAlignment="1">
      <alignment horizontal="center"/>
    </xf>
    <xf numFmtId="0" fontId="2" fillId="2" borderId="0" xfId="0" applyFont="1" applyFill="1" applyBorder="1"/>
    <xf numFmtId="0" fontId="5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18" fillId="0" borderId="70" xfId="0" applyFont="1" applyFill="1" applyBorder="1" applyAlignment="1">
      <alignment horizontal="center" vertical="center"/>
    </xf>
    <xf numFmtId="0" fontId="25" fillId="0" borderId="70" xfId="0" applyFont="1" applyBorder="1" applyAlignment="1">
      <alignment vertical="center"/>
    </xf>
    <xf numFmtId="0" fontId="47" fillId="0" borderId="70" xfId="0" applyFont="1" applyFill="1" applyBorder="1" applyAlignment="1">
      <alignment horizontal="center" vertical="center"/>
    </xf>
    <xf numFmtId="0" fontId="12" fillId="0" borderId="70" xfId="1" applyFill="1" applyBorder="1" applyAlignment="1" applyProtection="1">
      <alignment vertical="center"/>
    </xf>
    <xf numFmtId="0" fontId="0" fillId="0" borderId="70" xfId="0" applyBorder="1" applyAlignment="1">
      <alignment vertical="center"/>
    </xf>
    <xf numFmtId="0" fontId="57" fillId="0" borderId="21" xfId="0" applyFont="1" applyBorder="1"/>
    <xf numFmtId="0" fontId="45" fillId="0" borderId="17" xfId="0" applyFont="1" applyBorder="1" applyAlignment="1">
      <alignment horizontal="left" vertical="top" wrapText="1" indent="1"/>
    </xf>
    <xf numFmtId="0" fontId="46" fillId="0" borderId="17" xfId="0" applyFont="1" applyBorder="1" applyAlignment="1">
      <alignment horizontal="left" wrapText="1" indent="1"/>
    </xf>
    <xf numFmtId="0" fontId="19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19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9" fillId="0" borderId="70" xfId="0" applyFont="1" applyBorder="1" applyAlignment="1">
      <alignment horizontal="center" vertical="top"/>
    </xf>
    <xf numFmtId="0" fontId="0" fillId="0" borderId="70" xfId="0" applyBorder="1" applyAlignment="1"/>
    <xf numFmtId="0" fontId="19" fillId="0" borderId="70" xfId="0" applyFont="1" applyBorder="1" applyAlignment="1">
      <alignment vertical="top" wrapText="1"/>
    </xf>
    <xf numFmtId="0" fontId="0" fillId="0" borderId="70" xfId="0" applyBorder="1" applyAlignment="1">
      <alignment wrapText="1"/>
    </xf>
    <xf numFmtId="0" fontId="22" fillId="0" borderId="0" xfId="0" applyFont="1" applyBorder="1" applyAlignment="1">
      <alignment vertical="top"/>
    </xf>
    <xf numFmtId="0" fontId="0" fillId="0" borderId="0" xfId="0" applyAlignment="1">
      <alignment vertical="top"/>
    </xf>
    <xf numFmtId="9" fontId="32" fillId="0" borderId="0" xfId="0" applyNumberFormat="1" applyFont="1" applyAlignment="1"/>
    <xf numFmtId="0" fontId="32" fillId="0" borderId="0" xfId="0" applyFont="1" applyAlignment="1"/>
    <xf numFmtId="0" fontId="3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3" fillId="0" borderId="0" xfId="0" applyFont="1" applyAlignment="1"/>
    <xf numFmtId="0" fontId="0" fillId="0" borderId="75" xfId="0" applyBorder="1" applyAlignment="1"/>
    <xf numFmtId="0" fontId="0" fillId="0" borderId="77" xfId="0" applyBorder="1" applyAlignment="1"/>
    <xf numFmtId="0" fontId="19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vertical="top"/>
    </xf>
    <xf numFmtId="0" fontId="3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/>
    <xf numFmtId="0" fontId="0" fillId="0" borderId="76" xfId="0" applyBorder="1" applyAlignment="1"/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wrapText="1" indent="1"/>
    </xf>
    <xf numFmtId="0" fontId="0" fillId="0" borderId="29" xfId="0" applyBorder="1" applyAlignment="1">
      <alignment horizontal="left" wrapText="1" indent="1"/>
    </xf>
    <xf numFmtId="0" fontId="1" fillId="0" borderId="0" xfId="0" applyFont="1" applyBorder="1" applyAlignment="1">
      <alignment wrapText="1"/>
    </xf>
    <xf numFmtId="0" fontId="28" fillId="0" borderId="0" xfId="0" applyFont="1" applyBorder="1" applyAlignment="1">
      <alignment vertical="center" wrapText="1"/>
    </xf>
    <xf numFmtId="0" fontId="32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15" fillId="0" borderId="0" xfId="0" applyFont="1" applyAlignment="1">
      <alignment vertical="center" wrapText="1" shrinkToFit="1"/>
    </xf>
    <xf numFmtId="0" fontId="41" fillId="0" borderId="0" xfId="0" applyFont="1" applyAlignment="1">
      <alignment vertical="center" wrapText="1" shrinkToFit="1"/>
    </xf>
    <xf numFmtId="0" fontId="36" fillId="0" borderId="0" xfId="0" applyFont="1" applyAlignment="1"/>
    <xf numFmtId="0" fontId="22" fillId="0" borderId="0" xfId="0" applyFont="1" applyAlignment="1"/>
    <xf numFmtId="0" fontId="29" fillId="0" borderId="0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0" fontId="32" fillId="0" borderId="0" xfId="0" applyNumberFormat="1" applyFont="1" applyAlignment="1">
      <alignment horizontal="center"/>
    </xf>
    <xf numFmtId="0" fontId="22" fillId="0" borderId="3" xfId="0" applyFont="1" applyBorder="1" applyAlignment="1"/>
    <xf numFmtId="0" fontId="50" fillId="0" borderId="0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32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 vertical="top" wrapText="1"/>
    </xf>
    <xf numFmtId="0" fontId="51" fillId="0" borderId="0" xfId="0" applyFont="1" applyBorder="1" applyAlignment="1">
      <alignment vertical="top" wrapText="1"/>
    </xf>
    <xf numFmtId="0" fontId="32" fillId="0" borderId="0" xfId="0" applyFont="1" applyBorder="1" applyAlignment="1">
      <alignment horizontal="left" vertical="center"/>
    </xf>
    <xf numFmtId="0" fontId="32" fillId="0" borderId="74" xfId="0" applyFont="1" applyBorder="1" applyAlignment="1">
      <alignment horizontal="left" vertical="center"/>
    </xf>
    <xf numFmtId="0" fontId="19" fillId="0" borderId="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8" fillId="0" borderId="0" xfId="0" applyFont="1" applyBorder="1" applyAlignment="1">
      <alignment horizontal="left" vertical="top" wrapText="1"/>
    </xf>
    <xf numFmtId="0" fontId="29" fillId="0" borderId="0" xfId="0" applyFont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wrapText="1"/>
    </xf>
    <xf numFmtId="0" fontId="0" fillId="2" borderId="0" xfId="0" applyFill="1" applyBorder="1" applyAlignment="1">
      <alignment textRotation="90"/>
    </xf>
    <xf numFmtId="0" fontId="0" fillId="0" borderId="0" xfId="0" applyBorder="1" applyAlignment="1">
      <alignment textRotation="90"/>
    </xf>
    <xf numFmtId="0" fontId="3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057289788541162E-2"/>
          <c:y val="9.7746872900428453E-2"/>
          <c:w val="0.9811619565425368"/>
          <c:h val="0.639114168964339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calcul!$F$13:$AK$13</c:f>
              <c:numCache>
                <c:formatCode>General</c:formatCode>
                <c:ptCount val="3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</c:numCache>
            </c:numRef>
          </c:cat>
          <c:val>
            <c:numRef>
              <c:f>calcul!$F$15:$AK$15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8-4023-A4C1-9957A2C20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59906088"/>
        <c:axId val="1"/>
      </c:barChart>
      <c:catAx>
        <c:axId val="259906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1"/>
        <c:axPos val="l"/>
        <c:numFmt formatCode="General" sourceLinked="1"/>
        <c:majorTickMark val="out"/>
        <c:minorTickMark val="none"/>
        <c:tickLblPos val="nextTo"/>
        <c:crossAx val="259906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6547953189693E-3"/>
          <c:y val="9.4891018250054804E-2"/>
          <c:w val="0.9811619565425368"/>
          <c:h val="0.620441273173435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calcul!$F$18:$AK$18</c:f>
              <c:numCache>
                <c:formatCode>General</c:formatCode>
                <c:ptCount val="3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</c:numCache>
            </c:numRef>
          </c:cat>
          <c:val>
            <c:numRef>
              <c:f>calcul!$F$19:$AK$19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03-4C3F-A5C3-992AE8B07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59907072"/>
        <c:axId val="1"/>
      </c:barChart>
      <c:catAx>
        <c:axId val="25990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1"/>
        <c:axPos val="l"/>
        <c:numFmt formatCode="General" sourceLinked="1"/>
        <c:majorTickMark val="out"/>
        <c:minorTickMark val="none"/>
        <c:tickLblPos val="nextTo"/>
        <c:crossAx val="259907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335909246120307E-3"/>
          <c:y val="0.11111412527466566"/>
          <c:w val="0.98108980224783104"/>
          <c:h val="0.683779232459480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calcul!$F$18:$AK$18</c:f>
              <c:numCache>
                <c:formatCode>General</c:formatCode>
                <c:ptCount val="3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</c:numCache>
            </c:numRef>
          </c:cat>
          <c:val>
            <c:numRef>
              <c:f>calcul!$F$20:$AK$20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2A-4063-B0C9-ABDFE8CB8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59897560"/>
        <c:axId val="1"/>
      </c:barChart>
      <c:catAx>
        <c:axId val="259897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1"/>
        <c:axPos val="l"/>
        <c:numFmt formatCode="General" sourceLinked="1"/>
        <c:majorTickMark val="out"/>
        <c:minorTickMark val="none"/>
        <c:tickLblPos val="nextTo"/>
        <c:crossAx val="259897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5951478392723E-3"/>
          <c:y val="0.11607345273180684"/>
          <c:w val="0.98104624715693711"/>
          <c:h val="0.75894180632335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calcul!$F$18:$AK$18</c:f>
              <c:numCache>
                <c:formatCode>General</c:formatCode>
                <c:ptCount val="3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</c:numCache>
            </c:numRef>
          </c:cat>
          <c:val>
            <c:numRef>
              <c:f>calcul!$F$21:$AK$21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29-4B12-8FD0-9534D0AED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59902808"/>
        <c:axId val="1"/>
      </c:barChart>
      <c:catAx>
        <c:axId val="259902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1"/>
        <c:axPos val="l"/>
        <c:numFmt formatCode="General" sourceLinked="1"/>
        <c:majorTickMark val="out"/>
        <c:minorTickMark val="none"/>
        <c:tickLblPos val="nextTo"/>
        <c:crossAx val="259902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5951478392723E-3"/>
          <c:y val="0.11403752992928337"/>
          <c:w val="0.98104624715693711"/>
          <c:h val="0.67545306188883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calcul!$F$23:$AK$23</c:f>
              <c:numCache>
                <c:formatCode>General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numCache>
            </c:numRef>
          </c:cat>
          <c:val>
            <c:numRef>
              <c:f>calcul!$F$24:$AK$24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01-4A94-B7B1-F0BED8AD8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51971664"/>
        <c:axId val="1"/>
      </c:barChart>
      <c:catAx>
        <c:axId val="25197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1"/>
        <c:axPos val="l"/>
        <c:numFmt formatCode="General" sourceLinked="1"/>
        <c:majorTickMark val="out"/>
        <c:minorTickMark val="none"/>
        <c:tickLblPos val="nextTo"/>
        <c:crossAx val="251971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6547953189693E-3"/>
          <c:y val="0.1092436974789916"/>
          <c:w val="0.9811619565425368"/>
          <c:h val="0.630252100840336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calcul!$F$26:$AK$26</c:f>
              <c:numCache>
                <c:formatCode>General</c:formatCode>
                <c:ptCount val="3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</c:numCache>
            </c:numRef>
          </c:cat>
          <c:val>
            <c:numRef>
              <c:f>calcul!$F$27:$AK$27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76-472C-95EA-D0B702C1A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3490864"/>
        <c:axId val="1"/>
      </c:barChart>
      <c:catAx>
        <c:axId val="26349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1"/>
        <c:axPos val="l"/>
        <c:numFmt formatCode="General" sourceLinked="1"/>
        <c:majorTickMark val="out"/>
        <c:minorTickMark val="none"/>
        <c:tickLblPos val="nextTo"/>
        <c:crossAx val="263490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441769115871517E-2"/>
          <c:y val="0.15116794040494658"/>
          <c:w val="0.97991987087409615"/>
          <c:h val="0.8953793393216067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calcul!$F$29:$Y$29</c:f>
              <c:numCache>
                <c:formatCode>General</c:formatCode>
                <c:ptCount val="20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</c:numCache>
            </c:numRef>
          </c:cat>
          <c:val>
            <c:numRef>
              <c:f>calcul!$F$30:$Y$30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4B-42E9-A6A3-CA4A104AC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3487912"/>
        <c:axId val="1"/>
      </c:barChart>
      <c:catAx>
        <c:axId val="263487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1"/>
        <c:axPos val="l"/>
        <c:numFmt formatCode="General" sourceLinked="1"/>
        <c:majorTickMark val="out"/>
        <c:minorTickMark val="none"/>
        <c:tickLblPos val="nextTo"/>
        <c:crossAx val="263487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709425426538062E-3"/>
          <c:y val="0.1460674157303371"/>
          <c:w val="0.98101982808528598"/>
          <c:h val="0.95505617977528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calcul!$F$13:$AK$13</c:f>
              <c:numCache>
                <c:formatCode>General</c:formatCode>
                <c:ptCount val="3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</c:numCache>
            </c:numRef>
          </c:cat>
          <c:val>
            <c:numRef>
              <c:f>calcul!$F$14:$AK$14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85-4014-9574-F599DE2A7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63470528"/>
        <c:axId val="1"/>
      </c:barChart>
      <c:catAx>
        <c:axId val="26347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1"/>
        <c:axPos val="l"/>
        <c:numFmt formatCode="General" sourceLinked="1"/>
        <c:majorTickMark val="out"/>
        <c:minorTickMark val="none"/>
        <c:tickLblPos val="nextTo"/>
        <c:crossAx val="2634705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trlProps/ctrlProp1.xml><?xml version="1.0" encoding="utf-8"?>
<formControlPr xmlns="http://schemas.microsoft.com/office/spreadsheetml/2009/9/main" objectType="Radio" firstButton="1" fmlaLink="calcul!$E$51" lockText="1" noThreeD="1"/>
</file>

<file path=xl/ctrlProps/ctrlProp10.xml><?xml version="1.0" encoding="utf-8"?>
<formControlPr xmlns="http://schemas.microsoft.com/office/spreadsheetml/2009/9/main" objectType="Radio" firstButton="1" fmlaLink="calcul!$E$56" lockText="1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/>
</file>

<file path=xl/ctrlProps/ctrlProp13.xml><?xml version="1.0" encoding="utf-8"?>
<formControlPr xmlns="http://schemas.microsoft.com/office/spreadsheetml/2009/9/main" objectType="Radio" firstButton="1" fmlaLink="calcul!$E$59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GBox"/>
</file>

<file path=xl/ctrlProps/ctrlProp16.xml><?xml version="1.0" encoding="utf-8"?>
<formControlPr xmlns="http://schemas.microsoft.com/office/spreadsheetml/2009/9/main" objectType="Drop" dropLines="2" dropStyle="combo" dx="48" fmlaLink="calcul!$E$9" fmlaRange="calcul!$B$9:$B$10" sel="2" val="0"/>
</file>

<file path=xl/ctrlProps/ctrlProp17.xml><?xml version="1.0" encoding="utf-8"?>
<formControlPr xmlns="http://schemas.microsoft.com/office/spreadsheetml/2009/9/main" objectType="Drop" dropLines="2" dropStyle="combo" dx="48" fmlaLink="calcul!$E$12" fmlaRange="calcul!$B$12:$B$13" sel="1" val="0"/>
</file>

<file path=xl/ctrlProps/ctrlProp18.xml><?xml version="1.0" encoding="utf-8"?>
<formControlPr xmlns="http://schemas.microsoft.com/office/spreadsheetml/2009/9/main" objectType="Radio" firstButton="1" fmlaLink="calcul!$E$5" lockText="1" noThreeD="1"/>
</file>

<file path=xl/ctrlProps/ctrlProp19.xml><?xml version="1.0" encoding="utf-8"?>
<formControlPr xmlns="http://schemas.microsoft.com/office/spreadsheetml/2009/9/main" objectType="GBox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firstButton="1" fmlaLink="calcul!$E$6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GBox"/>
</file>

<file path=xl/ctrlProps/ctrlProp23.xml><?xml version="1.0" encoding="utf-8"?>
<formControlPr xmlns="http://schemas.microsoft.com/office/spreadsheetml/2009/9/main" objectType="Radio" firstButton="1" fmlaLink="calcul!$E$35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GBox"/>
</file>

<file path=xl/ctrlProps/ctrlProp26.xml><?xml version="1.0" encoding="utf-8"?>
<formControlPr xmlns="http://schemas.microsoft.com/office/spreadsheetml/2009/9/main" objectType="Radio" firstButton="1" fmlaLink="calcul!$E$36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/>
</file>

<file path=xl/ctrlProps/ctrlProp29.xml><?xml version="1.0" encoding="utf-8"?>
<formControlPr xmlns="http://schemas.microsoft.com/office/spreadsheetml/2009/9/main" objectType="Radio" firstButton="1" fmlaLink="calcul!$E$38" lockText="1" noThreeD="1"/>
</file>

<file path=xl/ctrlProps/ctrlProp3.xml><?xml version="1.0" encoding="utf-8"?>
<formControlPr xmlns="http://schemas.microsoft.com/office/spreadsheetml/2009/9/main" objectType="GBox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/>
</file>

<file path=xl/ctrlProps/ctrlProp32.xml><?xml version="1.0" encoding="utf-8"?>
<formControlPr xmlns="http://schemas.microsoft.com/office/spreadsheetml/2009/9/main" objectType="Radio" firstButton="1" fmlaLink="calcul!$E$39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/>
</file>

<file path=xl/ctrlProps/ctrlProp35.xml><?xml version="1.0" encoding="utf-8"?>
<formControlPr xmlns="http://schemas.microsoft.com/office/spreadsheetml/2009/9/main" objectType="Radio" firstButton="1" fmlaLink="calcul!$E$40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/>
</file>

<file path=xl/ctrlProps/ctrlProp38.xml><?xml version="1.0" encoding="utf-8"?>
<formControlPr xmlns="http://schemas.microsoft.com/office/spreadsheetml/2009/9/main" objectType="Radio" firstButton="1" fmlaLink="calcul!$E$4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firstButton="1" fmlaLink="calcul!$E$52" lockText="1" noThreeD="1"/>
</file>

<file path=xl/ctrlProps/ctrlProp40.xml><?xml version="1.0" encoding="utf-8"?>
<formControlPr xmlns="http://schemas.microsoft.com/office/spreadsheetml/2009/9/main" objectType="GBox"/>
</file>

<file path=xl/ctrlProps/ctrlProp41.xml><?xml version="1.0" encoding="utf-8"?>
<formControlPr xmlns="http://schemas.microsoft.com/office/spreadsheetml/2009/9/main" objectType="Radio" firstButton="1" fmlaLink="calcul!$E$44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/>
</file>

<file path=xl/ctrlProps/ctrlProp44.xml><?xml version="1.0" encoding="utf-8"?>
<formControlPr xmlns="http://schemas.microsoft.com/office/spreadsheetml/2009/9/main" objectType="Radio" firstButton="1" fmlaLink="calcul!$E$45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GBox"/>
</file>

<file path=xl/ctrlProps/ctrlProp47.xml><?xml version="1.0" encoding="utf-8"?>
<formControlPr xmlns="http://schemas.microsoft.com/office/spreadsheetml/2009/9/main" objectType="Radio" firstButton="1" fmlaLink="calcul!$E$46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GBox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firstButton="1" fmlaLink="calcul!$E$47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GBox"/>
</file>

<file path=xl/ctrlProps/ctrlProp53.xml><?xml version="1.0" encoding="utf-8"?>
<formControlPr xmlns="http://schemas.microsoft.com/office/spreadsheetml/2009/9/main" objectType="Radio" firstButton="1" fmlaLink="calcul!$E$53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GBox"/>
</file>

<file path=xl/ctrlProps/ctrlProp56.xml><?xml version="1.0" encoding="utf-8"?>
<formControlPr xmlns="http://schemas.microsoft.com/office/spreadsheetml/2009/9/main" objectType="Radio" firstButton="1" fmlaLink="calcul!$E$60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GBox"/>
</file>

<file path=xl/ctrlProps/ctrlProp59.xml><?xml version="1.0" encoding="utf-8"?>
<formControlPr xmlns="http://schemas.microsoft.com/office/spreadsheetml/2009/9/main" objectType="Radio" firstButton="1" fmlaLink="calcul!$E$57" lockText="1" noThreeD="1"/>
</file>

<file path=xl/ctrlProps/ctrlProp6.xml><?xml version="1.0" encoding="utf-8"?>
<formControlPr xmlns="http://schemas.microsoft.com/office/spreadsheetml/2009/9/main" objectType="GBox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GBox"/>
</file>

<file path=xl/ctrlProps/ctrlProp62.xml><?xml version="1.0" encoding="utf-8"?>
<formControlPr xmlns="http://schemas.microsoft.com/office/spreadsheetml/2009/9/main" objectType="Radio" firstButton="1" fmlaLink="calcul!$E$58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GBox"/>
</file>

<file path=xl/ctrlProps/ctrlProp65.xml><?xml version="1.0" encoding="utf-8"?>
<formControlPr xmlns="http://schemas.microsoft.com/office/spreadsheetml/2009/9/main" objectType="Radio" firstButton="1" fmlaLink="calcul!$E$55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GBox"/>
</file>

<file path=xl/ctrlProps/ctrlProp68.xml><?xml version="1.0" encoding="utf-8"?>
<formControlPr xmlns="http://schemas.microsoft.com/office/spreadsheetml/2009/9/main" objectType="Radio" firstButton="1" fmlaLink="calcul!$E$37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firstButton="1" fmlaLink="calcul!E54" lockText="1" noThreeD="1"/>
</file>

<file path=xl/ctrlProps/ctrlProp70.xml><?xml version="1.0" encoding="utf-8"?>
<formControlPr xmlns="http://schemas.microsoft.com/office/spreadsheetml/2009/9/main" objectType="GBox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image" Target="../media/image3.png"/><Relationship Id="rId7" Type="http://schemas.openxmlformats.org/officeDocument/2006/relationships/chart" Target="../charts/chart3.xml"/><Relationship Id="rId12" Type="http://schemas.openxmlformats.org/officeDocument/2006/relationships/chart" Target="../charts/chart8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2.xml"/><Relationship Id="rId11" Type="http://schemas.openxmlformats.org/officeDocument/2006/relationships/chart" Target="../charts/chart7.xml"/><Relationship Id="rId5" Type="http://schemas.openxmlformats.org/officeDocument/2006/relationships/chart" Target="../charts/chart1.xml"/><Relationship Id="rId10" Type="http://schemas.openxmlformats.org/officeDocument/2006/relationships/chart" Target="../charts/chart6.xml"/><Relationship Id="rId4" Type="http://schemas.openxmlformats.org/officeDocument/2006/relationships/image" Target="../media/image4.png"/><Relationship Id="rId9" Type="http://schemas.openxmlformats.org/officeDocument/2006/relationships/chart" Target="../charts/chart5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229</xdr:row>
      <xdr:rowOff>0</xdr:rowOff>
    </xdr:from>
    <xdr:to>
      <xdr:col>15</xdr:col>
      <xdr:colOff>0</xdr:colOff>
      <xdr:row>230</xdr:row>
      <xdr:rowOff>0</xdr:rowOff>
    </xdr:to>
    <xdr:sp macro="" textlink="">
      <xdr:nvSpPr>
        <xdr:cNvPr id="3266" name="Rectangle 1218">
          <a:extLst>
            <a:ext uri="{FF2B5EF4-FFF2-40B4-BE49-F238E27FC236}">
              <a16:creationId xmlns:a16="http://schemas.microsoft.com/office/drawing/2014/main" id="{56D91042-6944-47B7-9B9C-F8D35223368E}"/>
            </a:ext>
          </a:extLst>
        </xdr:cNvPr>
        <xdr:cNvSpPr>
          <a:spLocks noChangeArrowheads="1"/>
        </xdr:cNvSpPr>
      </xdr:nvSpPr>
      <xdr:spPr bwMode="auto">
        <a:xfrm>
          <a:off x="1680210" y="35105340"/>
          <a:ext cx="624840" cy="171450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99CC00" mc:Ignorable="a14" a14:legacySpreadsheetColorIndex="50"/>
            </a:gs>
            <a:gs pos="100000">
              <a:srgbClr xmlns:mc="http://schemas.openxmlformats.org/markup-compatibility/2006" xmlns:a14="http://schemas.microsoft.com/office/drawing/2010/main" val="FFCC00" mc:Ignorable="a14" a14:legacySpreadsheetColorIndex="51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229</xdr:row>
      <xdr:rowOff>0</xdr:rowOff>
    </xdr:from>
    <xdr:to>
      <xdr:col>6</xdr:col>
      <xdr:colOff>0</xdr:colOff>
      <xdr:row>230</xdr:row>
      <xdr:rowOff>0</xdr:rowOff>
    </xdr:to>
    <xdr:sp macro="" textlink="">
      <xdr:nvSpPr>
        <xdr:cNvPr id="3268" name="Rectangle 1220">
          <a:extLst>
            <a:ext uri="{FF2B5EF4-FFF2-40B4-BE49-F238E27FC236}">
              <a16:creationId xmlns:a16="http://schemas.microsoft.com/office/drawing/2014/main" id="{E4A84A9E-AEB3-4AD9-9327-483BF1D4BD78}"/>
            </a:ext>
          </a:extLst>
        </xdr:cNvPr>
        <xdr:cNvSpPr>
          <a:spLocks noChangeArrowheads="1"/>
        </xdr:cNvSpPr>
      </xdr:nvSpPr>
      <xdr:spPr bwMode="auto">
        <a:xfrm>
          <a:off x="274320" y="35105340"/>
          <a:ext cx="62484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229</xdr:row>
      <xdr:rowOff>0</xdr:rowOff>
    </xdr:from>
    <xdr:to>
      <xdr:col>19</xdr:col>
      <xdr:colOff>0</xdr:colOff>
      <xdr:row>230</xdr:row>
      <xdr:rowOff>0</xdr:rowOff>
    </xdr:to>
    <xdr:sp macro="" textlink="">
      <xdr:nvSpPr>
        <xdr:cNvPr id="3264" name="Rectangle 1216">
          <a:extLst>
            <a:ext uri="{FF2B5EF4-FFF2-40B4-BE49-F238E27FC236}">
              <a16:creationId xmlns:a16="http://schemas.microsoft.com/office/drawing/2014/main" id="{4EEFBFC5-527F-442E-99FF-CE2FFAECD542}"/>
            </a:ext>
          </a:extLst>
        </xdr:cNvPr>
        <xdr:cNvSpPr>
          <a:spLocks noChangeArrowheads="1"/>
        </xdr:cNvSpPr>
      </xdr:nvSpPr>
      <xdr:spPr bwMode="auto">
        <a:xfrm>
          <a:off x="2617470" y="35105340"/>
          <a:ext cx="312420" cy="171450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FF9900" mc:Ignorable="a14" a14:legacySpreadsheetColorIndex="52"/>
            </a:gs>
            <a:gs pos="100000">
              <a:srgbClr xmlns:mc="http://schemas.openxmlformats.org/markup-compatibility/2006" xmlns:a14="http://schemas.microsoft.com/office/drawing/2010/main" val="FF0000" mc:Ignorable="a14" a14:legacySpreadsheetColorIndex="1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229</xdr:row>
      <xdr:rowOff>0</xdr:rowOff>
    </xdr:from>
    <xdr:to>
      <xdr:col>17</xdr:col>
      <xdr:colOff>0</xdr:colOff>
      <xdr:row>230</xdr:row>
      <xdr:rowOff>0</xdr:rowOff>
    </xdr:to>
    <xdr:sp macro="" textlink="">
      <xdr:nvSpPr>
        <xdr:cNvPr id="3265" name="Rectangle 1217">
          <a:extLst>
            <a:ext uri="{FF2B5EF4-FFF2-40B4-BE49-F238E27FC236}">
              <a16:creationId xmlns:a16="http://schemas.microsoft.com/office/drawing/2014/main" id="{FE12AA59-2A88-4478-8405-2EB476E76103}"/>
            </a:ext>
          </a:extLst>
        </xdr:cNvPr>
        <xdr:cNvSpPr>
          <a:spLocks noChangeArrowheads="1"/>
        </xdr:cNvSpPr>
      </xdr:nvSpPr>
      <xdr:spPr bwMode="auto">
        <a:xfrm>
          <a:off x="2305050" y="35105340"/>
          <a:ext cx="312420" cy="171450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FFCC00" mc:Ignorable="a14" a14:legacySpreadsheetColorIndex="51"/>
            </a:gs>
            <a:gs pos="100000">
              <a:srgbClr xmlns:mc="http://schemas.openxmlformats.org/markup-compatibility/2006" xmlns:a14="http://schemas.microsoft.com/office/drawing/2010/main" val="FF9900" mc:Ignorable="a14" a14:legacySpreadsheetColorIndex="52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229</xdr:row>
      <xdr:rowOff>0</xdr:rowOff>
    </xdr:from>
    <xdr:to>
      <xdr:col>11</xdr:col>
      <xdr:colOff>0</xdr:colOff>
      <xdr:row>230</xdr:row>
      <xdr:rowOff>0</xdr:rowOff>
    </xdr:to>
    <xdr:sp macro="" textlink="">
      <xdr:nvSpPr>
        <xdr:cNvPr id="3267" name="Rectangle 1219">
          <a:extLst>
            <a:ext uri="{FF2B5EF4-FFF2-40B4-BE49-F238E27FC236}">
              <a16:creationId xmlns:a16="http://schemas.microsoft.com/office/drawing/2014/main" id="{335F69A9-BF06-46CC-AFD2-F4F3430FE29E}"/>
            </a:ext>
          </a:extLst>
        </xdr:cNvPr>
        <xdr:cNvSpPr>
          <a:spLocks noChangeArrowheads="1"/>
        </xdr:cNvSpPr>
      </xdr:nvSpPr>
      <xdr:spPr bwMode="auto">
        <a:xfrm>
          <a:off x="899160" y="35105340"/>
          <a:ext cx="781050" cy="171450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339966" mc:Ignorable="a14" a14:legacySpreadsheetColorIndex="57"/>
            </a:gs>
            <a:gs pos="100000">
              <a:srgbClr xmlns:mc="http://schemas.openxmlformats.org/markup-compatibility/2006" xmlns:a14="http://schemas.microsoft.com/office/drawing/2010/main" val="99CC00" mc:Ignorable="a14" a14:legacySpreadsheetColorIndex="5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0</xdr:colOff>
      <xdr:row>229</xdr:row>
      <xdr:rowOff>0</xdr:rowOff>
    </xdr:from>
    <xdr:to>
      <xdr:col>34</xdr:col>
      <xdr:colOff>0</xdr:colOff>
      <xdr:row>230</xdr:row>
      <xdr:rowOff>0</xdr:rowOff>
    </xdr:to>
    <xdr:sp macro="" textlink="">
      <xdr:nvSpPr>
        <xdr:cNvPr id="3269" name="Rectangle 1221">
          <a:extLst>
            <a:ext uri="{FF2B5EF4-FFF2-40B4-BE49-F238E27FC236}">
              <a16:creationId xmlns:a16="http://schemas.microsoft.com/office/drawing/2014/main" id="{85F03198-76A2-451E-8E56-26254014DC3D}"/>
            </a:ext>
          </a:extLst>
        </xdr:cNvPr>
        <xdr:cNvSpPr>
          <a:spLocks noChangeArrowheads="1"/>
        </xdr:cNvSpPr>
      </xdr:nvSpPr>
      <xdr:spPr bwMode="auto">
        <a:xfrm>
          <a:off x="2929890" y="35105340"/>
          <a:ext cx="23431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99060</xdr:colOff>
          <xdr:row>155</xdr:row>
          <xdr:rowOff>0</xdr:rowOff>
        </xdr:from>
        <xdr:to>
          <xdr:col>35</xdr:col>
          <xdr:colOff>99060</xdr:colOff>
          <xdr:row>156</xdr:row>
          <xdr:rowOff>0</xdr:rowOff>
        </xdr:to>
        <xdr:sp macro="" textlink="">
          <xdr:nvSpPr>
            <xdr:cNvPr id="3194" name="Option Button 1146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68141759-5503-4A60-98D5-5D1989F139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110490</xdr:colOff>
          <xdr:row>155</xdr:row>
          <xdr:rowOff>0</xdr:rowOff>
        </xdr:from>
        <xdr:to>
          <xdr:col>38</xdr:col>
          <xdr:colOff>110490</xdr:colOff>
          <xdr:row>156</xdr:row>
          <xdr:rowOff>0</xdr:rowOff>
        </xdr:to>
        <xdr:sp macro="" textlink="">
          <xdr:nvSpPr>
            <xdr:cNvPr id="3195" name="Option Button 1147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8D6A9C65-5B38-41A9-B093-588AC2C645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153</xdr:row>
          <xdr:rowOff>0</xdr:rowOff>
        </xdr:from>
        <xdr:to>
          <xdr:col>45</xdr:col>
          <xdr:colOff>0</xdr:colOff>
          <xdr:row>159</xdr:row>
          <xdr:rowOff>0</xdr:rowOff>
        </xdr:to>
        <xdr:sp macro="" textlink="">
          <xdr:nvSpPr>
            <xdr:cNvPr id="3197" name="Group Box 1149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BD96E2B0-AA57-4923-B372-64313EDBEB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99060</xdr:colOff>
          <xdr:row>163</xdr:row>
          <xdr:rowOff>0</xdr:rowOff>
        </xdr:from>
        <xdr:to>
          <xdr:col>35</xdr:col>
          <xdr:colOff>99060</xdr:colOff>
          <xdr:row>164</xdr:row>
          <xdr:rowOff>0</xdr:rowOff>
        </xdr:to>
        <xdr:sp macro="" textlink="">
          <xdr:nvSpPr>
            <xdr:cNvPr id="3234" name="Option Button 1186" hidden="1">
              <a:extLst>
                <a:ext uri="{63B3BB69-23CF-44E3-9099-C40C66FF867C}">
                  <a14:compatExt spid="_x0000_s3234"/>
                </a:ext>
                <a:ext uri="{FF2B5EF4-FFF2-40B4-BE49-F238E27FC236}">
                  <a16:creationId xmlns:a16="http://schemas.microsoft.com/office/drawing/2014/main" id="{F0AB35A2-8052-4BCC-AF1C-F6FDF99CFC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110490</xdr:colOff>
          <xdr:row>163</xdr:row>
          <xdr:rowOff>0</xdr:rowOff>
        </xdr:from>
        <xdr:to>
          <xdr:col>38</xdr:col>
          <xdr:colOff>110490</xdr:colOff>
          <xdr:row>164</xdr:row>
          <xdr:rowOff>0</xdr:rowOff>
        </xdr:to>
        <xdr:sp macro="" textlink="">
          <xdr:nvSpPr>
            <xdr:cNvPr id="3235" name="Option Button 1187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27ABDA4F-F324-4FFB-A31F-8B3803D0FF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162</xdr:row>
          <xdr:rowOff>0</xdr:rowOff>
        </xdr:from>
        <xdr:to>
          <xdr:col>45</xdr:col>
          <xdr:colOff>0</xdr:colOff>
          <xdr:row>166</xdr:row>
          <xdr:rowOff>0</xdr:rowOff>
        </xdr:to>
        <xdr:sp macro="" textlink="">
          <xdr:nvSpPr>
            <xdr:cNvPr id="3236" name="Group Box 1188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8BFBE75E-3CB2-4FFF-AADB-96AA8ED343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99060</xdr:colOff>
          <xdr:row>174</xdr:row>
          <xdr:rowOff>0</xdr:rowOff>
        </xdr:from>
        <xdr:to>
          <xdr:col>35</xdr:col>
          <xdr:colOff>99060</xdr:colOff>
          <xdr:row>175</xdr:row>
          <xdr:rowOff>0</xdr:rowOff>
        </xdr:to>
        <xdr:sp macro="" textlink="">
          <xdr:nvSpPr>
            <xdr:cNvPr id="3237" name="Option Button 1189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44B249B4-428A-416C-9116-2539D7DEE3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110490</xdr:colOff>
          <xdr:row>174</xdr:row>
          <xdr:rowOff>0</xdr:rowOff>
        </xdr:from>
        <xdr:to>
          <xdr:col>38</xdr:col>
          <xdr:colOff>110490</xdr:colOff>
          <xdr:row>175</xdr:row>
          <xdr:rowOff>0</xdr:rowOff>
        </xdr:to>
        <xdr:sp macro="" textlink="">
          <xdr:nvSpPr>
            <xdr:cNvPr id="3238" name="Option Button 1190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14F698BF-FB7A-440B-AF63-2ABF16CAF5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173</xdr:row>
          <xdr:rowOff>0</xdr:rowOff>
        </xdr:from>
        <xdr:to>
          <xdr:col>45</xdr:col>
          <xdr:colOff>0</xdr:colOff>
          <xdr:row>178</xdr:row>
          <xdr:rowOff>0</xdr:rowOff>
        </xdr:to>
        <xdr:sp macro="" textlink="">
          <xdr:nvSpPr>
            <xdr:cNvPr id="3239" name="Group Box 1191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54F98DE0-5968-4F63-9C25-FCA1A068EA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99060</xdr:colOff>
          <xdr:row>189</xdr:row>
          <xdr:rowOff>0</xdr:rowOff>
        </xdr:from>
        <xdr:to>
          <xdr:col>35</xdr:col>
          <xdr:colOff>99060</xdr:colOff>
          <xdr:row>190</xdr:row>
          <xdr:rowOff>0</xdr:rowOff>
        </xdr:to>
        <xdr:sp macro="" textlink="">
          <xdr:nvSpPr>
            <xdr:cNvPr id="3241" name="Option Button 1193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A2E5A758-CD15-4750-A0C9-AFB7BDC778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110490</xdr:colOff>
          <xdr:row>189</xdr:row>
          <xdr:rowOff>0</xdr:rowOff>
        </xdr:from>
        <xdr:to>
          <xdr:col>38</xdr:col>
          <xdr:colOff>110490</xdr:colOff>
          <xdr:row>190</xdr:row>
          <xdr:rowOff>0</xdr:rowOff>
        </xdr:to>
        <xdr:sp macro="" textlink="">
          <xdr:nvSpPr>
            <xdr:cNvPr id="3242" name="Option Button 1194" hidden="1">
              <a:extLst>
                <a:ext uri="{63B3BB69-23CF-44E3-9099-C40C66FF867C}">
                  <a14:compatExt spid="_x0000_s3242"/>
                </a:ext>
                <a:ext uri="{FF2B5EF4-FFF2-40B4-BE49-F238E27FC236}">
                  <a16:creationId xmlns:a16="http://schemas.microsoft.com/office/drawing/2014/main" id="{9A729054-8E76-4A4E-8222-EF2AA86BD9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188</xdr:row>
          <xdr:rowOff>0</xdr:rowOff>
        </xdr:from>
        <xdr:to>
          <xdr:col>45</xdr:col>
          <xdr:colOff>0</xdr:colOff>
          <xdr:row>193</xdr:row>
          <xdr:rowOff>0</xdr:rowOff>
        </xdr:to>
        <xdr:sp macro="" textlink="">
          <xdr:nvSpPr>
            <xdr:cNvPr id="3243" name="Group Box 1195" hidden="1">
              <a:extLst>
                <a:ext uri="{63B3BB69-23CF-44E3-9099-C40C66FF867C}">
                  <a14:compatExt spid="_x0000_s3243"/>
                </a:ext>
                <a:ext uri="{FF2B5EF4-FFF2-40B4-BE49-F238E27FC236}">
                  <a16:creationId xmlns:a16="http://schemas.microsoft.com/office/drawing/2014/main" id="{FBAE89CA-A6AF-4E11-962A-350A306D97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99060</xdr:colOff>
          <xdr:row>206</xdr:row>
          <xdr:rowOff>0</xdr:rowOff>
        </xdr:from>
        <xdr:to>
          <xdr:col>35</xdr:col>
          <xdr:colOff>99060</xdr:colOff>
          <xdr:row>207</xdr:row>
          <xdr:rowOff>0</xdr:rowOff>
        </xdr:to>
        <xdr:sp macro="" textlink="">
          <xdr:nvSpPr>
            <xdr:cNvPr id="3244" name="Option Button 1196" hidden="1">
              <a:extLst>
                <a:ext uri="{63B3BB69-23CF-44E3-9099-C40C66FF867C}">
                  <a14:compatExt spid="_x0000_s3244"/>
                </a:ext>
                <a:ext uri="{FF2B5EF4-FFF2-40B4-BE49-F238E27FC236}">
                  <a16:creationId xmlns:a16="http://schemas.microsoft.com/office/drawing/2014/main" id="{5A001ACD-5B17-4589-9379-90732ED20C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110490</xdr:colOff>
          <xdr:row>206</xdr:row>
          <xdr:rowOff>0</xdr:rowOff>
        </xdr:from>
        <xdr:to>
          <xdr:col>38</xdr:col>
          <xdr:colOff>110490</xdr:colOff>
          <xdr:row>207</xdr:row>
          <xdr:rowOff>0</xdr:rowOff>
        </xdr:to>
        <xdr:sp macro="" textlink="">
          <xdr:nvSpPr>
            <xdr:cNvPr id="3245" name="Option Button 1197" hidden="1">
              <a:extLst>
                <a:ext uri="{63B3BB69-23CF-44E3-9099-C40C66FF867C}">
                  <a14:compatExt spid="_x0000_s3245"/>
                </a:ext>
                <a:ext uri="{FF2B5EF4-FFF2-40B4-BE49-F238E27FC236}">
                  <a16:creationId xmlns:a16="http://schemas.microsoft.com/office/drawing/2014/main" id="{38B0FA31-46B7-41DD-B119-21AFC4F5A7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205</xdr:row>
          <xdr:rowOff>0</xdr:rowOff>
        </xdr:from>
        <xdr:to>
          <xdr:col>45</xdr:col>
          <xdr:colOff>0</xdr:colOff>
          <xdr:row>211</xdr:row>
          <xdr:rowOff>0</xdr:rowOff>
        </xdr:to>
        <xdr:sp macro="" textlink="">
          <xdr:nvSpPr>
            <xdr:cNvPr id="3246" name="Group Box 1198" hidden="1">
              <a:extLst>
                <a:ext uri="{63B3BB69-23CF-44E3-9099-C40C66FF867C}">
                  <a14:compatExt spid="_x0000_s3246"/>
                </a:ext>
                <a:ext uri="{FF2B5EF4-FFF2-40B4-BE49-F238E27FC236}">
                  <a16:creationId xmlns:a16="http://schemas.microsoft.com/office/drawing/2014/main" id="{EC944D5F-B48D-4696-A621-168A9BC78D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0</xdr:colOff>
      <xdr:row>233</xdr:row>
      <xdr:rowOff>0</xdr:rowOff>
    </xdr:from>
    <xdr:to>
      <xdr:col>22</xdr:col>
      <xdr:colOff>0</xdr:colOff>
      <xdr:row>234</xdr:row>
      <xdr:rowOff>0</xdr:rowOff>
    </xdr:to>
    <xdr:sp macro="" textlink="">
      <xdr:nvSpPr>
        <xdr:cNvPr id="3258" name="Rectangle 1210">
          <a:extLst>
            <a:ext uri="{FF2B5EF4-FFF2-40B4-BE49-F238E27FC236}">
              <a16:creationId xmlns:a16="http://schemas.microsoft.com/office/drawing/2014/main" id="{2D1E06F6-3A2E-4A0A-9E47-480EE44DC29D}"/>
            </a:ext>
          </a:extLst>
        </xdr:cNvPr>
        <xdr:cNvSpPr>
          <a:spLocks noChangeArrowheads="1"/>
        </xdr:cNvSpPr>
      </xdr:nvSpPr>
      <xdr:spPr bwMode="auto">
        <a:xfrm>
          <a:off x="3086100" y="35791140"/>
          <a:ext cx="312420" cy="171450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FF9900" mc:Ignorable="a14" a14:legacySpreadsheetColorIndex="52"/>
            </a:gs>
            <a:gs pos="100000">
              <a:srgbClr xmlns:mc="http://schemas.openxmlformats.org/markup-compatibility/2006" xmlns:a14="http://schemas.microsoft.com/office/drawing/2010/main" val="FF0000" mc:Ignorable="a14" a14:legacySpreadsheetColorIndex="1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0</xdr:colOff>
      <xdr:row>233</xdr:row>
      <xdr:rowOff>0</xdr:rowOff>
    </xdr:from>
    <xdr:to>
      <xdr:col>20</xdr:col>
      <xdr:colOff>0</xdr:colOff>
      <xdr:row>234</xdr:row>
      <xdr:rowOff>0</xdr:rowOff>
    </xdr:to>
    <xdr:sp macro="" textlink="">
      <xdr:nvSpPr>
        <xdr:cNvPr id="3259" name="Rectangle 1211">
          <a:extLst>
            <a:ext uri="{FF2B5EF4-FFF2-40B4-BE49-F238E27FC236}">
              <a16:creationId xmlns:a16="http://schemas.microsoft.com/office/drawing/2014/main" id="{769E896B-736C-40E2-A8F8-D44F7E4FC7C8}"/>
            </a:ext>
          </a:extLst>
        </xdr:cNvPr>
        <xdr:cNvSpPr>
          <a:spLocks noChangeArrowheads="1"/>
        </xdr:cNvSpPr>
      </xdr:nvSpPr>
      <xdr:spPr bwMode="auto">
        <a:xfrm>
          <a:off x="2929890" y="35791140"/>
          <a:ext cx="156210" cy="171450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FFCC00" mc:Ignorable="a14" a14:legacySpreadsheetColorIndex="51"/>
            </a:gs>
            <a:gs pos="100000">
              <a:srgbClr xmlns:mc="http://schemas.openxmlformats.org/markup-compatibility/2006" xmlns:a14="http://schemas.microsoft.com/office/drawing/2010/main" val="FF9900" mc:Ignorable="a14" a14:legacySpreadsheetColorIndex="52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233</xdr:row>
      <xdr:rowOff>0</xdr:rowOff>
    </xdr:from>
    <xdr:to>
      <xdr:col>19</xdr:col>
      <xdr:colOff>0</xdr:colOff>
      <xdr:row>234</xdr:row>
      <xdr:rowOff>0</xdr:rowOff>
    </xdr:to>
    <xdr:sp macro="" textlink="">
      <xdr:nvSpPr>
        <xdr:cNvPr id="3260" name="Rectangle 1212">
          <a:extLst>
            <a:ext uri="{FF2B5EF4-FFF2-40B4-BE49-F238E27FC236}">
              <a16:creationId xmlns:a16="http://schemas.microsoft.com/office/drawing/2014/main" id="{928263A3-2C4E-4EF2-98AA-09A560966CF7}"/>
            </a:ext>
          </a:extLst>
        </xdr:cNvPr>
        <xdr:cNvSpPr>
          <a:spLocks noChangeArrowheads="1"/>
        </xdr:cNvSpPr>
      </xdr:nvSpPr>
      <xdr:spPr bwMode="auto">
        <a:xfrm>
          <a:off x="2461260" y="35791140"/>
          <a:ext cx="468630" cy="171450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99CC00" mc:Ignorable="a14" a14:legacySpreadsheetColorIndex="50"/>
            </a:gs>
            <a:gs pos="100000">
              <a:srgbClr xmlns:mc="http://schemas.openxmlformats.org/markup-compatibility/2006" xmlns:a14="http://schemas.microsoft.com/office/drawing/2010/main" val="FFCC00" mc:Ignorable="a14" a14:legacySpreadsheetColorIndex="51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233</xdr:row>
      <xdr:rowOff>0</xdr:rowOff>
    </xdr:from>
    <xdr:to>
      <xdr:col>16</xdr:col>
      <xdr:colOff>0</xdr:colOff>
      <xdr:row>234</xdr:row>
      <xdr:rowOff>0</xdr:rowOff>
    </xdr:to>
    <xdr:sp macro="" textlink="">
      <xdr:nvSpPr>
        <xdr:cNvPr id="3261" name="Rectangle 1213">
          <a:extLst>
            <a:ext uri="{FF2B5EF4-FFF2-40B4-BE49-F238E27FC236}">
              <a16:creationId xmlns:a16="http://schemas.microsoft.com/office/drawing/2014/main" id="{188B80E5-F463-4C45-973C-F9D2C72AF1D1}"/>
            </a:ext>
          </a:extLst>
        </xdr:cNvPr>
        <xdr:cNvSpPr>
          <a:spLocks noChangeArrowheads="1"/>
        </xdr:cNvSpPr>
      </xdr:nvSpPr>
      <xdr:spPr bwMode="auto">
        <a:xfrm>
          <a:off x="1836420" y="35791140"/>
          <a:ext cx="624840" cy="171450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339966" mc:Ignorable="a14" a14:legacySpreadsheetColorIndex="57"/>
            </a:gs>
            <a:gs pos="100000">
              <a:srgbClr xmlns:mc="http://schemas.openxmlformats.org/markup-compatibility/2006" xmlns:a14="http://schemas.microsoft.com/office/drawing/2010/main" val="99CC00" mc:Ignorable="a14" a14:legacySpreadsheetColorIndex="5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233</xdr:row>
      <xdr:rowOff>0</xdr:rowOff>
    </xdr:from>
    <xdr:to>
      <xdr:col>12</xdr:col>
      <xdr:colOff>0</xdr:colOff>
      <xdr:row>234</xdr:row>
      <xdr:rowOff>0</xdr:rowOff>
    </xdr:to>
    <xdr:sp macro="" textlink="">
      <xdr:nvSpPr>
        <xdr:cNvPr id="3262" name="Rectangle 1214">
          <a:extLst>
            <a:ext uri="{FF2B5EF4-FFF2-40B4-BE49-F238E27FC236}">
              <a16:creationId xmlns:a16="http://schemas.microsoft.com/office/drawing/2014/main" id="{63585FD5-D055-4856-9DA6-C1B9D95B5D91}"/>
            </a:ext>
          </a:extLst>
        </xdr:cNvPr>
        <xdr:cNvSpPr>
          <a:spLocks noChangeArrowheads="1"/>
        </xdr:cNvSpPr>
      </xdr:nvSpPr>
      <xdr:spPr bwMode="auto">
        <a:xfrm>
          <a:off x="274320" y="35791140"/>
          <a:ext cx="15621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0</xdr:colOff>
      <xdr:row>233</xdr:row>
      <xdr:rowOff>0</xdr:rowOff>
    </xdr:from>
    <xdr:to>
      <xdr:col>34</xdr:col>
      <xdr:colOff>0</xdr:colOff>
      <xdr:row>234</xdr:row>
      <xdr:rowOff>0</xdr:rowOff>
    </xdr:to>
    <xdr:sp macro="" textlink="">
      <xdr:nvSpPr>
        <xdr:cNvPr id="3263" name="Rectangle 1215">
          <a:extLst>
            <a:ext uri="{FF2B5EF4-FFF2-40B4-BE49-F238E27FC236}">
              <a16:creationId xmlns:a16="http://schemas.microsoft.com/office/drawing/2014/main" id="{B43F7CAE-7461-436B-9B86-4E45C183E866}"/>
            </a:ext>
          </a:extLst>
        </xdr:cNvPr>
        <xdr:cNvSpPr>
          <a:spLocks noChangeArrowheads="1"/>
        </xdr:cNvSpPr>
      </xdr:nvSpPr>
      <xdr:spPr bwMode="auto">
        <a:xfrm>
          <a:off x="3398520" y="35791140"/>
          <a:ext cx="187452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0</xdr:colOff>
      <xdr:row>250</xdr:row>
      <xdr:rowOff>0</xdr:rowOff>
    </xdr:from>
    <xdr:to>
      <xdr:col>32</xdr:col>
      <xdr:colOff>0</xdr:colOff>
      <xdr:row>251</xdr:row>
      <xdr:rowOff>0</xdr:rowOff>
    </xdr:to>
    <xdr:sp macro="" textlink="">
      <xdr:nvSpPr>
        <xdr:cNvPr id="3270" name="Rectangle 1222">
          <a:extLst>
            <a:ext uri="{FF2B5EF4-FFF2-40B4-BE49-F238E27FC236}">
              <a16:creationId xmlns:a16="http://schemas.microsoft.com/office/drawing/2014/main" id="{B59BF523-A100-4F19-92DB-63AEE99BA72B}"/>
            </a:ext>
          </a:extLst>
        </xdr:cNvPr>
        <xdr:cNvSpPr>
          <a:spLocks noChangeArrowheads="1"/>
        </xdr:cNvSpPr>
      </xdr:nvSpPr>
      <xdr:spPr bwMode="auto">
        <a:xfrm>
          <a:off x="4491990" y="38359080"/>
          <a:ext cx="468630" cy="171450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FF9900" mc:Ignorable="a14" a14:legacySpreadsheetColorIndex="52"/>
            </a:gs>
            <a:gs pos="100000">
              <a:srgbClr xmlns:mc="http://schemas.openxmlformats.org/markup-compatibility/2006" xmlns:a14="http://schemas.microsoft.com/office/drawing/2010/main" val="FF0000" mc:Ignorable="a14" a14:legacySpreadsheetColorIndex="1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28</xdr:col>
      <xdr:colOff>0</xdr:colOff>
      <xdr:row>250</xdr:row>
      <xdr:rowOff>0</xdr:rowOff>
    </xdr:from>
    <xdr:to>
      <xdr:col>29</xdr:col>
      <xdr:colOff>0</xdr:colOff>
      <xdr:row>251</xdr:row>
      <xdr:rowOff>0</xdr:rowOff>
    </xdr:to>
    <xdr:sp macro="" textlink="">
      <xdr:nvSpPr>
        <xdr:cNvPr id="3271" name="Rectangle 1223">
          <a:extLst>
            <a:ext uri="{FF2B5EF4-FFF2-40B4-BE49-F238E27FC236}">
              <a16:creationId xmlns:a16="http://schemas.microsoft.com/office/drawing/2014/main" id="{3147A4DE-86D1-489A-9BC1-9561FDAE7CF8}"/>
            </a:ext>
          </a:extLst>
        </xdr:cNvPr>
        <xdr:cNvSpPr>
          <a:spLocks noChangeArrowheads="1"/>
        </xdr:cNvSpPr>
      </xdr:nvSpPr>
      <xdr:spPr bwMode="auto">
        <a:xfrm>
          <a:off x="4335780" y="38359080"/>
          <a:ext cx="156210" cy="171450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FFCC00" mc:Ignorable="a14" a14:legacySpreadsheetColorIndex="51"/>
            </a:gs>
            <a:gs pos="100000">
              <a:srgbClr xmlns:mc="http://schemas.openxmlformats.org/markup-compatibility/2006" xmlns:a14="http://schemas.microsoft.com/office/drawing/2010/main" val="FF9900" mc:Ignorable="a14" a14:legacySpreadsheetColorIndex="52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0</xdr:colOff>
      <xdr:row>250</xdr:row>
      <xdr:rowOff>0</xdr:rowOff>
    </xdr:from>
    <xdr:to>
      <xdr:col>28</xdr:col>
      <xdr:colOff>0</xdr:colOff>
      <xdr:row>251</xdr:row>
      <xdr:rowOff>0</xdr:rowOff>
    </xdr:to>
    <xdr:sp macro="" textlink="">
      <xdr:nvSpPr>
        <xdr:cNvPr id="3272" name="Rectangle 1224">
          <a:extLst>
            <a:ext uri="{FF2B5EF4-FFF2-40B4-BE49-F238E27FC236}">
              <a16:creationId xmlns:a16="http://schemas.microsoft.com/office/drawing/2014/main" id="{5500FE3F-3BC7-43FF-8973-6A8DBDB49BE0}"/>
            </a:ext>
          </a:extLst>
        </xdr:cNvPr>
        <xdr:cNvSpPr>
          <a:spLocks noChangeArrowheads="1"/>
        </xdr:cNvSpPr>
      </xdr:nvSpPr>
      <xdr:spPr bwMode="auto">
        <a:xfrm>
          <a:off x="3554730" y="38359080"/>
          <a:ext cx="781050" cy="171450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99CC00" mc:Ignorable="a14" a14:legacySpreadsheetColorIndex="50"/>
            </a:gs>
            <a:gs pos="100000">
              <a:srgbClr xmlns:mc="http://schemas.openxmlformats.org/markup-compatibility/2006" xmlns:a14="http://schemas.microsoft.com/office/drawing/2010/main" val="FFCC00" mc:Ignorable="a14" a14:legacySpreadsheetColorIndex="51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250</xdr:row>
      <xdr:rowOff>0</xdr:rowOff>
    </xdr:from>
    <xdr:to>
      <xdr:col>23</xdr:col>
      <xdr:colOff>0</xdr:colOff>
      <xdr:row>251</xdr:row>
      <xdr:rowOff>0</xdr:rowOff>
    </xdr:to>
    <xdr:sp macro="" textlink="">
      <xdr:nvSpPr>
        <xdr:cNvPr id="3273" name="Rectangle 1225">
          <a:extLst>
            <a:ext uri="{FF2B5EF4-FFF2-40B4-BE49-F238E27FC236}">
              <a16:creationId xmlns:a16="http://schemas.microsoft.com/office/drawing/2014/main" id="{09DB3458-6042-4B54-9AAF-22FB6EBCFE38}"/>
            </a:ext>
          </a:extLst>
        </xdr:cNvPr>
        <xdr:cNvSpPr>
          <a:spLocks noChangeArrowheads="1"/>
        </xdr:cNvSpPr>
      </xdr:nvSpPr>
      <xdr:spPr bwMode="auto">
        <a:xfrm>
          <a:off x="2617470" y="38359080"/>
          <a:ext cx="937260" cy="171450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339966" mc:Ignorable="a14" a14:legacySpreadsheetColorIndex="57"/>
            </a:gs>
            <a:gs pos="100000">
              <a:srgbClr xmlns:mc="http://schemas.openxmlformats.org/markup-compatibility/2006" xmlns:a14="http://schemas.microsoft.com/office/drawing/2010/main" val="99CC00" mc:Ignorable="a14" a14:legacySpreadsheetColorIndex="5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250</xdr:row>
      <xdr:rowOff>0</xdr:rowOff>
    </xdr:from>
    <xdr:to>
      <xdr:col>17</xdr:col>
      <xdr:colOff>0</xdr:colOff>
      <xdr:row>251</xdr:row>
      <xdr:rowOff>0</xdr:rowOff>
    </xdr:to>
    <xdr:sp macro="" textlink="">
      <xdr:nvSpPr>
        <xdr:cNvPr id="3274" name="Rectangle 1226">
          <a:extLst>
            <a:ext uri="{FF2B5EF4-FFF2-40B4-BE49-F238E27FC236}">
              <a16:creationId xmlns:a16="http://schemas.microsoft.com/office/drawing/2014/main" id="{06745F01-A00E-44D3-9D6C-6210058CBBD3}"/>
            </a:ext>
          </a:extLst>
        </xdr:cNvPr>
        <xdr:cNvSpPr>
          <a:spLocks noChangeArrowheads="1"/>
        </xdr:cNvSpPr>
      </xdr:nvSpPr>
      <xdr:spPr bwMode="auto">
        <a:xfrm>
          <a:off x="274320" y="38359080"/>
          <a:ext cx="23431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0</xdr:colOff>
      <xdr:row>246</xdr:row>
      <xdr:rowOff>0</xdr:rowOff>
    </xdr:from>
    <xdr:to>
      <xdr:col>21</xdr:col>
      <xdr:colOff>0</xdr:colOff>
      <xdr:row>247</xdr:row>
      <xdr:rowOff>0</xdr:rowOff>
    </xdr:to>
    <xdr:sp macro="" textlink="">
      <xdr:nvSpPr>
        <xdr:cNvPr id="3275" name="Rectangle 1227">
          <a:extLst>
            <a:ext uri="{FF2B5EF4-FFF2-40B4-BE49-F238E27FC236}">
              <a16:creationId xmlns:a16="http://schemas.microsoft.com/office/drawing/2014/main" id="{D04B028B-A8B0-4A56-A193-2A372E6EDFD5}"/>
            </a:ext>
          </a:extLst>
        </xdr:cNvPr>
        <xdr:cNvSpPr>
          <a:spLocks noChangeArrowheads="1"/>
        </xdr:cNvSpPr>
      </xdr:nvSpPr>
      <xdr:spPr bwMode="auto">
        <a:xfrm>
          <a:off x="2773680" y="37791390"/>
          <a:ext cx="468630" cy="171450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FF9900" mc:Ignorable="a14" a14:legacySpreadsheetColorIndex="52"/>
            </a:gs>
            <a:gs pos="100000">
              <a:srgbClr xmlns:mc="http://schemas.openxmlformats.org/markup-compatibility/2006" xmlns:a14="http://schemas.microsoft.com/office/drawing/2010/main" val="FF0000" mc:Ignorable="a14" a14:legacySpreadsheetColorIndex="1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0</xdr:colOff>
      <xdr:row>246</xdr:row>
      <xdr:rowOff>0</xdr:rowOff>
    </xdr:from>
    <xdr:to>
      <xdr:col>18</xdr:col>
      <xdr:colOff>0</xdr:colOff>
      <xdr:row>247</xdr:row>
      <xdr:rowOff>0</xdr:rowOff>
    </xdr:to>
    <xdr:sp macro="" textlink="">
      <xdr:nvSpPr>
        <xdr:cNvPr id="3276" name="Rectangle 1228">
          <a:extLst>
            <a:ext uri="{FF2B5EF4-FFF2-40B4-BE49-F238E27FC236}">
              <a16:creationId xmlns:a16="http://schemas.microsoft.com/office/drawing/2014/main" id="{9B1B011D-5DEC-474C-B704-50797E406FD8}"/>
            </a:ext>
          </a:extLst>
        </xdr:cNvPr>
        <xdr:cNvSpPr>
          <a:spLocks noChangeArrowheads="1"/>
        </xdr:cNvSpPr>
      </xdr:nvSpPr>
      <xdr:spPr bwMode="auto">
        <a:xfrm>
          <a:off x="2617470" y="37791390"/>
          <a:ext cx="156210" cy="171450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FFCC00" mc:Ignorable="a14" a14:legacySpreadsheetColorIndex="51"/>
            </a:gs>
            <a:gs pos="100000">
              <a:srgbClr xmlns:mc="http://schemas.openxmlformats.org/markup-compatibility/2006" xmlns:a14="http://schemas.microsoft.com/office/drawing/2010/main" val="FF9900" mc:Ignorable="a14" a14:legacySpreadsheetColorIndex="52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246</xdr:row>
      <xdr:rowOff>0</xdr:rowOff>
    </xdr:from>
    <xdr:to>
      <xdr:col>17</xdr:col>
      <xdr:colOff>0</xdr:colOff>
      <xdr:row>247</xdr:row>
      <xdr:rowOff>0</xdr:rowOff>
    </xdr:to>
    <xdr:sp macro="" textlink="">
      <xdr:nvSpPr>
        <xdr:cNvPr id="3277" name="Rectangle 1229">
          <a:extLst>
            <a:ext uri="{FF2B5EF4-FFF2-40B4-BE49-F238E27FC236}">
              <a16:creationId xmlns:a16="http://schemas.microsoft.com/office/drawing/2014/main" id="{CEFBD6FA-3CB3-4D25-A652-F4EFE858565F}"/>
            </a:ext>
          </a:extLst>
        </xdr:cNvPr>
        <xdr:cNvSpPr>
          <a:spLocks noChangeArrowheads="1"/>
        </xdr:cNvSpPr>
      </xdr:nvSpPr>
      <xdr:spPr bwMode="auto">
        <a:xfrm>
          <a:off x="2148840" y="37791390"/>
          <a:ext cx="468630" cy="171450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99CC00" mc:Ignorable="a14" a14:legacySpreadsheetColorIndex="50"/>
            </a:gs>
            <a:gs pos="100000">
              <a:srgbClr xmlns:mc="http://schemas.openxmlformats.org/markup-compatibility/2006" xmlns:a14="http://schemas.microsoft.com/office/drawing/2010/main" val="FFCC00" mc:Ignorable="a14" a14:legacySpreadsheetColorIndex="51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246</xdr:row>
      <xdr:rowOff>0</xdr:rowOff>
    </xdr:from>
    <xdr:to>
      <xdr:col>14</xdr:col>
      <xdr:colOff>0</xdr:colOff>
      <xdr:row>247</xdr:row>
      <xdr:rowOff>0</xdr:rowOff>
    </xdr:to>
    <xdr:sp macro="" textlink="">
      <xdr:nvSpPr>
        <xdr:cNvPr id="3278" name="Rectangle 1230">
          <a:extLst>
            <a:ext uri="{FF2B5EF4-FFF2-40B4-BE49-F238E27FC236}">
              <a16:creationId xmlns:a16="http://schemas.microsoft.com/office/drawing/2014/main" id="{088D5DCB-8226-44EE-8619-B172846A9E5F}"/>
            </a:ext>
          </a:extLst>
        </xdr:cNvPr>
        <xdr:cNvSpPr>
          <a:spLocks noChangeArrowheads="1"/>
        </xdr:cNvSpPr>
      </xdr:nvSpPr>
      <xdr:spPr bwMode="auto">
        <a:xfrm>
          <a:off x="1836420" y="37791390"/>
          <a:ext cx="312420" cy="171450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339966" mc:Ignorable="a14" a14:legacySpreadsheetColorIndex="57"/>
            </a:gs>
            <a:gs pos="100000">
              <a:srgbClr xmlns:mc="http://schemas.openxmlformats.org/markup-compatibility/2006" xmlns:a14="http://schemas.microsoft.com/office/drawing/2010/main" val="99CC00" mc:Ignorable="a14" a14:legacySpreadsheetColorIndex="5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246</xdr:row>
      <xdr:rowOff>0</xdr:rowOff>
    </xdr:from>
    <xdr:to>
      <xdr:col>12</xdr:col>
      <xdr:colOff>0</xdr:colOff>
      <xdr:row>247</xdr:row>
      <xdr:rowOff>0</xdr:rowOff>
    </xdr:to>
    <xdr:sp macro="" textlink="">
      <xdr:nvSpPr>
        <xdr:cNvPr id="3279" name="Rectangle 1231">
          <a:extLst>
            <a:ext uri="{FF2B5EF4-FFF2-40B4-BE49-F238E27FC236}">
              <a16:creationId xmlns:a16="http://schemas.microsoft.com/office/drawing/2014/main" id="{8382CC56-39CA-43A3-B78E-EEDF2647EDAB}"/>
            </a:ext>
          </a:extLst>
        </xdr:cNvPr>
        <xdr:cNvSpPr>
          <a:spLocks noChangeArrowheads="1"/>
        </xdr:cNvSpPr>
      </xdr:nvSpPr>
      <xdr:spPr bwMode="auto">
        <a:xfrm>
          <a:off x="274320" y="37791390"/>
          <a:ext cx="15621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246</xdr:row>
      <xdr:rowOff>0</xdr:rowOff>
    </xdr:from>
    <xdr:to>
      <xdr:col>34</xdr:col>
      <xdr:colOff>0</xdr:colOff>
      <xdr:row>247</xdr:row>
      <xdr:rowOff>0</xdr:rowOff>
    </xdr:to>
    <xdr:sp macro="" textlink="">
      <xdr:nvSpPr>
        <xdr:cNvPr id="3280" name="Rectangle 1232">
          <a:extLst>
            <a:ext uri="{FF2B5EF4-FFF2-40B4-BE49-F238E27FC236}">
              <a16:creationId xmlns:a16="http://schemas.microsoft.com/office/drawing/2014/main" id="{EEDCD050-DB11-4AFD-8012-CF764B7C3D86}"/>
            </a:ext>
          </a:extLst>
        </xdr:cNvPr>
        <xdr:cNvSpPr>
          <a:spLocks noChangeArrowheads="1"/>
        </xdr:cNvSpPr>
      </xdr:nvSpPr>
      <xdr:spPr bwMode="auto">
        <a:xfrm>
          <a:off x="3242310" y="37791390"/>
          <a:ext cx="203073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242</xdr:row>
      <xdr:rowOff>0</xdr:rowOff>
    </xdr:from>
    <xdr:to>
      <xdr:col>15</xdr:col>
      <xdr:colOff>0</xdr:colOff>
      <xdr:row>243</xdr:row>
      <xdr:rowOff>0</xdr:rowOff>
    </xdr:to>
    <xdr:sp macro="" textlink="">
      <xdr:nvSpPr>
        <xdr:cNvPr id="3281" name="Rectangle 1233">
          <a:extLst>
            <a:ext uri="{FF2B5EF4-FFF2-40B4-BE49-F238E27FC236}">
              <a16:creationId xmlns:a16="http://schemas.microsoft.com/office/drawing/2014/main" id="{050AD3F0-385D-4F88-BB0A-16418F8A373E}"/>
            </a:ext>
          </a:extLst>
        </xdr:cNvPr>
        <xdr:cNvSpPr>
          <a:spLocks noChangeArrowheads="1"/>
        </xdr:cNvSpPr>
      </xdr:nvSpPr>
      <xdr:spPr bwMode="auto">
        <a:xfrm>
          <a:off x="1836420" y="37223700"/>
          <a:ext cx="468630" cy="171450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FF9900" mc:Ignorable="a14" a14:legacySpreadsheetColorIndex="52"/>
            </a:gs>
            <a:gs pos="100000">
              <a:srgbClr xmlns:mc="http://schemas.openxmlformats.org/markup-compatibility/2006" xmlns:a14="http://schemas.microsoft.com/office/drawing/2010/main" val="FF0000" mc:Ignorable="a14" a14:legacySpreadsheetColorIndex="1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242</xdr:row>
      <xdr:rowOff>0</xdr:rowOff>
    </xdr:from>
    <xdr:to>
      <xdr:col>12</xdr:col>
      <xdr:colOff>0</xdr:colOff>
      <xdr:row>243</xdr:row>
      <xdr:rowOff>0</xdr:rowOff>
    </xdr:to>
    <xdr:sp macro="" textlink="">
      <xdr:nvSpPr>
        <xdr:cNvPr id="3282" name="Rectangle 1234">
          <a:extLst>
            <a:ext uri="{FF2B5EF4-FFF2-40B4-BE49-F238E27FC236}">
              <a16:creationId xmlns:a16="http://schemas.microsoft.com/office/drawing/2014/main" id="{20185921-12E0-4176-AAC3-03DCAA53AD2A}"/>
            </a:ext>
          </a:extLst>
        </xdr:cNvPr>
        <xdr:cNvSpPr>
          <a:spLocks noChangeArrowheads="1"/>
        </xdr:cNvSpPr>
      </xdr:nvSpPr>
      <xdr:spPr bwMode="auto">
        <a:xfrm>
          <a:off x="1680210" y="37223700"/>
          <a:ext cx="156210" cy="171450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FFCC00" mc:Ignorable="a14" a14:legacySpreadsheetColorIndex="51"/>
            </a:gs>
            <a:gs pos="100000">
              <a:srgbClr xmlns:mc="http://schemas.openxmlformats.org/markup-compatibility/2006" xmlns:a14="http://schemas.microsoft.com/office/drawing/2010/main" val="FF9900" mc:Ignorable="a14" a14:legacySpreadsheetColorIndex="52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242</xdr:row>
      <xdr:rowOff>0</xdr:rowOff>
    </xdr:from>
    <xdr:to>
      <xdr:col>11</xdr:col>
      <xdr:colOff>0</xdr:colOff>
      <xdr:row>243</xdr:row>
      <xdr:rowOff>0</xdr:rowOff>
    </xdr:to>
    <xdr:sp macro="" textlink="">
      <xdr:nvSpPr>
        <xdr:cNvPr id="3283" name="Rectangle 1235">
          <a:extLst>
            <a:ext uri="{FF2B5EF4-FFF2-40B4-BE49-F238E27FC236}">
              <a16:creationId xmlns:a16="http://schemas.microsoft.com/office/drawing/2014/main" id="{D2B5AE94-263B-4A91-B788-3407F6006FD9}"/>
            </a:ext>
          </a:extLst>
        </xdr:cNvPr>
        <xdr:cNvSpPr>
          <a:spLocks noChangeArrowheads="1"/>
        </xdr:cNvSpPr>
      </xdr:nvSpPr>
      <xdr:spPr bwMode="auto">
        <a:xfrm>
          <a:off x="1211580" y="37223700"/>
          <a:ext cx="468630" cy="171450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99CC00" mc:Ignorable="a14" a14:legacySpreadsheetColorIndex="50"/>
            </a:gs>
            <a:gs pos="100000">
              <a:srgbClr xmlns:mc="http://schemas.openxmlformats.org/markup-compatibility/2006" xmlns:a14="http://schemas.microsoft.com/office/drawing/2010/main" val="FFCC00" mc:Ignorable="a14" a14:legacySpreadsheetColorIndex="51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242</xdr:row>
      <xdr:rowOff>0</xdr:rowOff>
    </xdr:from>
    <xdr:to>
      <xdr:col>8</xdr:col>
      <xdr:colOff>0</xdr:colOff>
      <xdr:row>243</xdr:row>
      <xdr:rowOff>0</xdr:rowOff>
    </xdr:to>
    <xdr:sp macro="" textlink="">
      <xdr:nvSpPr>
        <xdr:cNvPr id="3284" name="Rectangle 1236">
          <a:extLst>
            <a:ext uri="{FF2B5EF4-FFF2-40B4-BE49-F238E27FC236}">
              <a16:creationId xmlns:a16="http://schemas.microsoft.com/office/drawing/2014/main" id="{BCB71EC9-7C65-410D-B722-C228E52CD2F4}"/>
            </a:ext>
          </a:extLst>
        </xdr:cNvPr>
        <xdr:cNvSpPr>
          <a:spLocks noChangeArrowheads="1"/>
        </xdr:cNvSpPr>
      </xdr:nvSpPr>
      <xdr:spPr bwMode="auto">
        <a:xfrm>
          <a:off x="742950" y="37223700"/>
          <a:ext cx="468630" cy="171450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339966" mc:Ignorable="a14" a14:legacySpreadsheetColorIndex="57"/>
            </a:gs>
            <a:gs pos="100000">
              <a:srgbClr xmlns:mc="http://schemas.openxmlformats.org/markup-compatibility/2006" xmlns:a14="http://schemas.microsoft.com/office/drawing/2010/main" val="99CC00" mc:Ignorable="a14" a14:legacySpreadsheetColorIndex="5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242</xdr:row>
      <xdr:rowOff>0</xdr:rowOff>
    </xdr:from>
    <xdr:to>
      <xdr:col>5</xdr:col>
      <xdr:colOff>0</xdr:colOff>
      <xdr:row>243</xdr:row>
      <xdr:rowOff>0</xdr:rowOff>
    </xdr:to>
    <xdr:sp macro="" textlink="">
      <xdr:nvSpPr>
        <xdr:cNvPr id="3285" name="Rectangle 1237">
          <a:extLst>
            <a:ext uri="{FF2B5EF4-FFF2-40B4-BE49-F238E27FC236}">
              <a16:creationId xmlns:a16="http://schemas.microsoft.com/office/drawing/2014/main" id="{738E2079-6D4C-4A57-8BCC-5EDA393FD158}"/>
            </a:ext>
          </a:extLst>
        </xdr:cNvPr>
        <xdr:cNvSpPr>
          <a:spLocks noChangeArrowheads="1"/>
        </xdr:cNvSpPr>
      </xdr:nvSpPr>
      <xdr:spPr bwMode="auto">
        <a:xfrm>
          <a:off x="274320" y="37223700"/>
          <a:ext cx="46863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0</xdr:colOff>
      <xdr:row>242</xdr:row>
      <xdr:rowOff>0</xdr:rowOff>
    </xdr:from>
    <xdr:to>
      <xdr:col>34</xdr:col>
      <xdr:colOff>0</xdr:colOff>
      <xdr:row>243</xdr:row>
      <xdr:rowOff>0</xdr:rowOff>
    </xdr:to>
    <xdr:sp macro="" textlink="">
      <xdr:nvSpPr>
        <xdr:cNvPr id="3286" name="Rectangle 1238">
          <a:extLst>
            <a:ext uri="{FF2B5EF4-FFF2-40B4-BE49-F238E27FC236}">
              <a16:creationId xmlns:a16="http://schemas.microsoft.com/office/drawing/2014/main" id="{A6F5BAF9-5D2A-4AFA-9AC7-CA46A868DB55}"/>
            </a:ext>
          </a:extLst>
        </xdr:cNvPr>
        <xdr:cNvSpPr>
          <a:spLocks noChangeArrowheads="1"/>
        </xdr:cNvSpPr>
      </xdr:nvSpPr>
      <xdr:spPr bwMode="auto">
        <a:xfrm>
          <a:off x="2305050" y="37223700"/>
          <a:ext cx="296799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250</xdr:row>
      <xdr:rowOff>0</xdr:rowOff>
    </xdr:from>
    <xdr:to>
      <xdr:col>34</xdr:col>
      <xdr:colOff>0</xdr:colOff>
      <xdr:row>251</xdr:row>
      <xdr:rowOff>0</xdr:rowOff>
    </xdr:to>
    <xdr:sp macro="" textlink="">
      <xdr:nvSpPr>
        <xdr:cNvPr id="3287" name="Rectangle 1239">
          <a:extLst>
            <a:ext uri="{FF2B5EF4-FFF2-40B4-BE49-F238E27FC236}">
              <a16:creationId xmlns:a16="http://schemas.microsoft.com/office/drawing/2014/main" id="{3A4448E3-153A-4544-AC41-921924AD10DE}"/>
            </a:ext>
          </a:extLst>
        </xdr:cNvPr>
        <xdr:cNvSpPr>
          <a:spLocks noChangeArrowheads="1"/>
        </xdr:cNvSpPr>
      </xdr:nvSpPr>
      <xdr:spPr bwMode="auto">
        <a:xfrm>
          <a:off x="4960620" y="38359080"/>
          <a:ext cx="31242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68580</xdr:colOff>
      <xdr:row>43</xdr:row>
      <xdr:rowOff>0</xdr:rowOff>
    </xdr:from>
    <xdr:to>
      <xdr:col>40</xdr:col>
      <xdr:colOff>312420</xdr:colOff>
      <xdr:row>44</xdr:row>
      <xdr:rowOff>121920</xdr:rowOff>
    </xdr:to>
    <xdr:pic>
      <xdr:nvPicPr>
        <xdr:cNvPr id="3293" name="Picture 1245" descr="AuditBoutons8">
          <a:extLst>
            <a:ext uri="{FF2B5EF4-FFF2-40B4-BE49-F238E27FC236}">
              <a16:creationId xmlns:a16="http://schemas.microsoft.com/office/drawing/2014/main" id="{64F9BED1-8A67-4FB9-B1C3-09A304DD6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6941820"/>
          <a:ext cx="243840" cy="278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129540</xdr:colOff>
      <xdr:row>43</xdr:row>
      <xdr:rowOff>0</xdr:rowOff>
    </xdr:from>
    <xdr:to>
      <xdr:col>35</xdr:col>
      <xdr:colOff>110490</xdr:colOff>
      <xdr:row>44</xdr:row>
      <xdr:rowOff>133350</xdr:rowOff>
    </xdr:to>
    <xdr:pic>
      <xdr:nvPicPr>
        <xdr:cNvPr id="3294" name="Picture 1246" descr="Oui">
          <a:extLst>
            <a:ext uri="{FF2B5EF4-FFF2-40B4-BE49-F238E27FC236}">
              <a16:creationId xmlns:a16="http://schemas.microsoft.com/office/drawing/2014/main" id="{597E2EA6-8EC0-4E0B-A033-C5B5FE304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2580" y="6941820"/>
          <a:ext cx="19812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118110</xdr:colOff>
      <xdr:row>42</xdr:row>
      <xdr:rowOff>209550</xdr:rowOff>
    </xdr:from>
    <xdr:to>
      <xdr:col>38</xdr:col>
      <xdr:colOff>80010</xdr:colOff>
      <xdr:row>44</xdr:row>
      <xdr:rowOff>133350</xdr:rowOff>
    </xdr:to>
    <xdr:pic>
      <xdr:nvPicPr>
        <xdr:cNvPr id="3295" name="Picture 1247" descr="Non">
          <a:extLst>
            <a:ext uri="{FF2B5EF4-FFF2-40B4-BE49-F238E27FC236}">
              <a16:creationId xmlns:a16="http://schemas.microsoft.com/office/drawing/2014/main" id="{EF3F21D4-B50F-4EC3-AE3B-9195CDB6A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2640" y="6884670"/>
          <a:ext cx="179070" cy="346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42</xdr:col>
      <xdr:colOff>68580</xdr:colOff>
      <xdr:row>40</xdr:row>
      <xdr:rowOff>95250</xdr:rowOff>
    </xdr:from>
    <xdr:to>
      <xdr:col>42</xdr:col>
      <xdr:colOff>300990</xdr:colOff>
      <xdr:row>44</xdr:row>
      <xdr:rowOff>106680</xdr:rowOff>
    </xdr:to>
    <xdr:pic>
      <xdr:nvPicPr>
        <xdr:cNvPr id="3296" name="Picture 1248" descr="SansObjet">
          <a:extLst>
            <a:ext uri="{FF2B5EF4-FFF2-40B4-BE49-F238E27FC236}">
              <a16:creationId xmlns:a16="http://schemas.microsoft.com/office/drawing/2014/main" id="{3E05E591-6EE3-4EFC-8B9D-086582AD6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336030"/>
          <a:ext cx="232410" cy="868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335280</xdr:colOff>
          <xdr:row>7</xdr:row>
          <xdr:rowOff>106680</xdr:rowOff>
        </xdr:from>
        <xdr:to>
          <xdr:col>42</xdr:col>
          <xdr:colOff>331470</xdr:colOff>
          <xdr:row>8</xdr:row>
          <xdr:rowOff>209550</xdr:rowOff>
        </xdr:to>
        <xdr:sp macro="" textlink="">
          <xdr:nvSpPr>
            <xdr:cNvPr id="3299" name="Drop Down 1251" hidden="1">
              <a:extLst>
                <a:ext uri="{63B3BB69-23CF-44E3-9099-C40C66FF867C}">
                  <a14:compatExt spid="_x0000_s3299"/>
                </a:ext>
                <a:ext uri="{FF2B5EF4-FFF2-40B4-BE49-F238E27FC236}">
                  <a16:creationId xmlns:a16="http://schemas.microsoft.com/office/drawing/2014/main" id="{E6933DEE-8EC0-4DEC-9E86-D821127C68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346710</xdr:colOff>
          <xdr:row>10</xdr:row>
          <xdr:rowOff>11430</xdr:rowOff>
        </xdr:from>
        <xdr:to>
          <xdr:col>42</xdr:col>
          <xdr:colOff>342900</xdr:colOff>
          <xdr:row>11</xdr:row>
          <xdr:rowOff>0</xdr:rowOff>
        </xdr:to>
        <xdr:sp macro="" textlink="">
          <xdr:nvSpPr>
            <xdr:cNvPr id="3300" name="Drop Down 1252" hidden="1">
              <a:extLst>
                <a:ext uri="{63B3BB69-23CF-44E3-9099-C40C66FF867C}">
                  <a14:compatExt spid="_x0000_s3300"/>
                </a:ext>
                <a:ext uri="{FF2B5EF4-FFF2-40B4-BE49-F238E27FC236}">
                  <a16:creationId xmlns:a16="http://schemas.microsoft.com/office/drawing/2014/main" id="{F8FB5E9A-BE3D-4D3C-AE8D-6ECE78C663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80010</xdr:colOff>
          <xdr:row>18</xdr:row>
          <xdr:rowOff>0</xdr:rowOff>
        </xdr:from>
        <xdr:to>
          <xdr:col>35</xdr:col>
          <xdr:colOff>80010</xdr:colOff>
          <xdr:row>19</xdr:row>
          <xdr:rowOff>19050</xdr:rowOff>
        </xdr:to>
        <xdr:sp macro="" textlink="">
          <xdr:nvSpPr>
            <xdr:cNvPr id="3304" name="Option Button 1256" hidden="1">
              <a:extLst>
                <a:ext uri="{63B3BB69-23CF-44E3-9099-C40C66FF867C}">
                  <a14:compatExt spid="_x0000_s3304"/>
                </a:ext>
                <a:ext uri="{FF2B5EF4-FFF2-40B4-BE49-F238E27FC236}">
                  <a16:creationId xmlns:a16="http://schemas.microsoft.com/office/drawing/2014/main" id="{DC31C394-020A-4F08-8DBC-7CDFEE7D23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45</xdr:col>
          <xdr:colOff>0</xdr:colOff>
          <xdr:row>23</xdr:row>
          <xdr:rowOff>0</xdr:rowOff>
        </xdr:to>
        <xdr:sp macro="" textlink="">
          <xdr:nvSpPr>
            <xdr:cNvPr id="3306" name="Group Box 1258" hidden="1">
              <a:extLst>
                <a:ext uri="{63B3BB69-23CF-44E3-9099-C40C66FF867C}">
                  <a14:compatExt spid="_x0000_s3306"/>
                </a:ext>
                <a:ext uri="{FF2B5EF4-FFF2-40B4-BE49-F238E27FC236}">
                  <a16:creationId xmlns:a16="http://schemas.microsoft.com/office/drawing/2014/main" id="{21477CE3-2D5C-429F-82F9-6103EF90F9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80010</xdr:colOff>
          <xdr:row>26</xdr:row>
          <xdr:rowOff>0</xdr:rowOff>
        </xdr:from>
        <xdr:to>
          <xdr:col>35</xdr:col>
          <xdr:colOff>80010</xdr:colOff>
          <xdr:row>27</xdr:row>
          <xdr:rowOff>19050</xdr:rowOff>
        </xdr:to>
        <xdr:sp macro="" textlink="">
          <xdr:nvSpPr>
            <xdr:cNvPr id="3307" name="Option Button 1259" hidden="1">
              <a:extLst>
                <a:ext uri="{63B3BB69-23CF-44E3-9099-C40C66FF867C}">
                  <a14:compatExt spid="_x0000_s3307"/>
                </a:ext>
                <a:ext uri="{FF2B5EF4-FFF2-40B4-BE49-F238E27FC236}">
                  <a16:creationId xmlns:a16="http://schemas.microsoft.com/office/drawing/2014/main" id="{BB6EAE0F-7056-4861-8E1B-6DF1DE7E8F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80010</xdr:colOff>
          <xdr:row>28</xdr:row>
          <xdr:rowOff>0</xdr:rowOff>
        </xdr:from>
        <xdr:to>
          <xdr:col>35</xdr:col>
          <xdr:colOff>80010</xdr:colOff>
          <xdr:row>29</xdr:row>
          <xdr:rowOff>19050</xdr:rowOff>
        </xdr:to>
        <xdr:sp macro="" textlink="">
          <xdr:nvSpPr>
            <xdr:cNvPr id="3308" name="Option Button 1260" hidden="1">
              <a:extLst>
                <a:ext uri="{63B3BB69-23CF-44E3-9099-C40C66FF867C}">
                  <a14:compatExt spid="_x0000_s3308"/>
                </a:ext>
                <a:ext uri="{FF2B5EF4-FFF2-40B4-BE49-F238E27FC236}">
                  <a16:creationId xmlns:a16="http://schemas.microsoft.com/office/drawing/2014/main" id="{20B7CA4B-DBFB-4DD1-A282-87280ED8B9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45</xdr:col>
          <xdr:colOff>0</xdr:colOff>
          <xdr:row>34</xdr:row>
          <xdr:rowOff>0</xdr:rowOff>
        </xdr:to>
        <xdr:sp macro="" textlink="">
          <xdr:nvSpPr>
            <xdr:cNvPr id="3309" name="Group Box 1261" hidden="1">
              <a:extLst>
                <a:ext uri="{63B3BB69-23CF-44E3-9099-C40C66FF867C}">
                  <a14:compatExt spid="_x0000_s3309"/>
                </a:ext>
                <a:ext uri="{FF2B5EF4-FFF2-40B4-BE49-F238E27FC236}">
                  <a16:creationId xmlns:a16="http://schemas.microsoft.com/office/drawing/2014/main" id="{A65236C1-3175-493B-A25E-E7A2C6DE83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232</xdr:row>
      <xdr:rowOff>160020</xdr:rowOff>
    </xdr:from>
    <xdr:to>
      <xdr:col>34</xdr:col>
      <xdr:colOff>0</xdr:colOff>
      <xdr:row>235</xdr:row>
      <xdr:rowOff>133350</xdr:rowOff>
    </xdr:to>
    <xdr:graphicFrame macro="">
      <xdr:nvGraphicFramePr>
        <xdr:cNvPr id="3303" name="Graphique 1255">
          <a:extLst>
            <a:ext uri="{FF2B5EF4-FFF2-40B4-BE49-F238E27FC236}">
              <a16:creationId xmlns:a16="http://schemas.microsoft.com/office/drawing/2014/main" id="{4107881B-3987-4B5F-9C8B-8DBEB4AE4B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241</xdr:row>
      <xdr:rowOff>38100</xdr:rowOff>
    </xdr:from>
    <xdr:to>
      <xdr:col>34</xdr:col>
      <xdr:colOff>0</xdr:colOff>
      <xdr:row>245</xdr:row>
      <xdr:rowOff>76200</xdr:rowOff>
    </xdr:to>
    <xdr:graphicFrame macro="">
      <xdr:nvGraphicFramePr>
        <xdr:cNvPr id="3311" name="Graphique 1263">
          <a:extLst>
            <a:ext uri="{FF2B5EF4-FFF2-40B4-BE49-F238E27FC236}">
              <a16:creationId xmlns:a16="http://schemas.microsoft.com/office/drawing/2014/main" id="{B1A0D3C4-15E8-463B-ADF5-8BC360FAE6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19050</xdr:colOff>
      <xdr:row>245</xdr:row>
      <xdr:rowOff>57150</xdr:rowOff>
    </xdr:from>
    <xdr:to>
      <xdr:col>34</xdr:col>
      <xdr:colOff>0</xdr:colOff>
      <xdr:row>248</xdr:row>
      <xdr:rowOff>95250</xdr:rowOff>
    </xdr:to>
    <xdr:graphicFrame macro="">
      <xdr:nvGraphicFramePr>
        <xdr:cNvPr id="3312" name="Graphique 1264">
          <a:extLst>
            <a:ext uri="{FF2B5EF4-FFF2-40B4-BE49-F238E27FC236}">
              <a16:creationId xmlns:a16="http://schemas.microsoft.com/office/drawing/2014/main" id="{55A80D38-96A7-4FF4-950E-5FD89D0973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30480</xdr:colOff>
      <xdr:row>249</xdr:row>
      <xdr:rowOff>45720</xdr:rowOff>
    </xdr:from>
    <xdr:to>
      <xdr:col>34</xdr:col>
      <xdr:colOff>0</xdr:colOff>
      <xdr:row>252</xdr:row>
      <xdr:rowOff>64770</xdr:rowOff>
    </xdr:to>
    <xdr:graphicFrame macro="">
      <xdr:nvGraphicFramePr>
        <xdr:cNvPr id="3313" name="Graphique 1265">
          <a:extLst>
            <a:ext uri="{FF2B5EF4-FFF2-40B4-BE49-F238E27FC236}">
              <a16:creationId xmlns:a16="http://schemas.microsoft.com/office/drawing/2014/main" id="{B9E677EC-B7FF-47FF-898D-E0E9C8C900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110490</xdr:colOff>
          <xdr:row>47</xdr:row>
          <xdr:rowOff>0</xdr:rowOff>
        </xdr:from>
        <xdr:to>
          <xdr:col>35</xdr:col>
          <xdr:colOff>110490</xdr:colOff>
          <xdr:row>48</xdr:row>
          <xdr:rowOff>0</xdr:rowOff>
        </xdr:to>
        <xdr:sp macro="" textlink="">
          <xdr:nvSpPr>
            <xdr:cNvPr id="3314" name="Option Button 1266" hidden="1">
              <a:extLst>
                <a:ext uri="{63B3BB69-23CF-44E3-9099-C40C66FF867C}">
                  <a14:compatExt spid="_x0000_s3314"/>
                </a:ext>
                <a:ext uri="{FF2B5EF4-FFF2-40B4-BE49-F238E27FC236}">
                  <a16:creationId xmlns:a16="http://schemas.microsoft.com/office/drawing/2014/main" id="{AB5ED4E6-7725-47FF-8C71-ABBC992D19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110490</xdr:colOff>
          <xdr:row>47</xdr:row>
          <xdr:rowOff>0</xdr:rowOff>
        </xdr:from>
        <xdr:to>
          <xdr:col>38</xdr:col>
          <xdr:colOff>110490</xdr:colOff>
          <xdr:row>48</xdr:row>
          <xdr:rowOff>0</xdr:rowOff>
        </xdr:to>
        <xdr:sp macro="" textlink="">
          <xdr:nvSpPr>
            <xdr:cNvPr id="3315" name="Option Button 1267" hidden="1">
              <a:extLst>
                <a:ext uri="{63B3BB69-23CF-44E3-9099-C40C66FF867C}">
                  <a14:compatExt spid="_x0000_s3315"/>
                </a:ext>
                <a:ext uri="{FF2B5EF4-FFF2-40B4-BE49-F238E27FC236}">
                  <a16:creationId xmlns:a16="http://schemas.microsoft.com/office/drawing/2014/main" id="{59C0AE06-9796-45AD-B902-A984F05B77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0</xdr:rowOff>
        </xdr:from>
        <xdr:to>
          <xdr:col>45</xdr:col>
          <xdr:colOff>0</xdr:colOff>
          <xdr:row>52</xdr:row>
          <xdr:rowOff>0</xdr:rowOff>
        </xdr:to>
        <xdr:sp macro="" textlink="">
          <xdr:nvSpPr>
            <xdr:cNvPr id="3317" name="Group Box 1269" hidden="1">
              <a:extLst>
                <a:ext uri="{63B3BB69-23CF-44E3-9099-C40C66FF867C}">
                  <a14:compatExt spid="_x0000_s3317"/>
                </a:ext>
                <a:ext uri="{FF2B5EF4-FFF2-40B4-BE49-F238E27FC236}">
                  <a16:creationId xmlns:a16="http://schemas.microsoft.com/office/drawing/2014/main" id="{BDBBFA86-C8D2-43BE-ADD6-2CF09FFDF2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110490</xdr:colOff>
          <xdr:row>56</xdr:row>
          <xdr:rowOff>0</xdr:rowOff>
        </xdr:from>
        <xdr:to>
          <xdr:col>35</xdr:col>
          <xdr:colOff>110490</xdr:colOff>
          <xdr:row>57</xdr:row>
          <xdr:rowOff>0</xdr:rowOff>
        </xdr:to>
        <xdr:sp macro="" textlink="">
          <xdr:nvSpPr>
            <xdr:cNvPr id="3320" name="Option Button 1272" hidden="1">
              <a:extLst>
                <a:ext uri="{63B3BB69-23CF-44E3-9099-C40C66FF867C}">
                  <a14:compatExt spid="_x0000_s3320"/>
                </a:ext>
                <a:ext uri="{FF2B5EF4-FFF2-40B4-BE49-F238E27FC236}">
                  <a16:creationId xmlns:a16="http://schemas.microsoft.com/office/drawing/2014/main" id="{D72CDC86-078C-48C2-8B74-3E93E40E14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110490</xdr:colOff>
          <xdr:row>56</xdr:row>
          <xdr:rowOff>0</xdr:rowOff>
        </xdr:from>
        <xdr:to>
          <xdr:col>38</xdr:col>
          <xdr:colOff>110490</xdr:colOff>
          <xdr:row>57</xdr:row>
          <xdr:rowOff>0</xdr:rowOff>
        </xdr:to>
        <xdr:sp macro="" textlink="">
          <xdr:nvSpPr>
            <xdr:cNvPr id="3321" name="Option Button 1273" hidden="1">
              <a:extLst>
                <a:ext uri="{63B3BB69-23CF-44E3-9099-C40C66FF867C}">
                  <a14:compatExt spid="_x0000_s3321"/>
                </a:ext>
                <a:ext uri="{FF2B5EF4-FFF2-40B4-BE49-F238E27FC236}">
                  <a16:creationId xmlns:a16="http://schemas.microsoft.com/office/drawing/2014/main" id="{D818ADC9-A56D-4D3C-A51F-4DCA1C3D78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55</xdr:row>
          <xdr:rowOff>0</xdr:rowOff>
        </xdr:from>
        <xdr:to>
          <xdr:col>45</xdr:col>
          <xdr:colOff>0</xdr:colOff>
          <xdr:row>59</xdr:row>
          <xdr:rowOff>0</xdr:rowOff>
        </xdr:to>
        <xdr:sp macro="" textlink="">
          <xdr:nvSpPr>
            <xdr:cNvPr id="3323" name="Group Box 1275" hidden="1">
              <a:extLst>
                <a:ext uri="{63B3BB69-23CF-44E3-9099-C40C66FF867C}">
                  <a14:compatExt spid="_x0000_s3323"/>
                </a:ext>
                <a:ext uri="{FF2B5EF4-FFF2-40B4-BE49-F238E27FC236}">
                  <a16:creationId xmlns:a16="http://schemas.microsoft.com/office/drawing/2014/main" id="{601EBB9E-B632-440B-9332-E39E858510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110490</xdr:colOff>
          <xdr:row>67</xdr:row>
          <xdr:rowOff>0</xdr:rowOff>
        </xdr:from>
        <xdr:to>
          <xdr:col>35</xdr:col>
          <xdr:colOff>110490</xdr:colOff>
          <xdr:row>68</xdr:row>
          <xdr:rowOff>0</xdr:rowOff>
        </xdr:to>
        <xdr:sp macro="" textlink="">
          <xdr:nvSpPr>
            <xdr:cNvPr id="3325" name="Option Button 1277" hidden="1">
              <a:extLst>
                <a:ext uri="{63B3BB69-23CF-44E3-9099-C40C66FF867C}">
                  <a14:compatExt spid="_x0000_s3325"/>
                </a:ext>
                <a:ext uri="{FF2B5EF4-FFF2-40B4-BE49-F238E27FC236}">
                  <a16:creationId xmlns:a16="http://schemas.microsoft.com/office/drawing/2014/main" id="{76FAC932-9C75-43C7-B8D1-23F1B1E963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110490</xdr:colOff>
          <xdr:row>67</xdr:row>
          <xdr:rowOff>0</xdr:rowOff>
        </xdr:from>
        <xdr:to>
          <xdr:col>38</xdr:col>
          <xdr:colOff>110490</xdr:colOff>
          <xdr:row>68</xdr:row>
          <xdr:rowOff>0</xdr:rowOff>
        </xdr:to>
        <xdr:sp macro="" textlink="">
          <xdr:nvSpPr>
            <xdr:cNvPr id="3326" name="Option Button 1278" hidden="1">
              <a:extLst>
                <a:ext uri="{63B3BB69-23CF-44E3-9099-C40C66FF867C}">
                  <a14:compatExt spid="_x0000_s3326"/>
                </a:ext>
                <a:ext uri="{FF2B5EF4-FFF2-40B4-BE49-F238E27FC236}">
                  <a16:creationId xmlns:a16="http://schemas.microsoft.com/office/drawing/2014/main" id="{8E17972C-8E07-4E75-898F-31D297655B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0</xdr:rowOff>
        </xdr:from>
        <xdr:to>
          <xdr:col>45</xdr:col>
          <xdr:colOff>0</xdr:colOff>
          <xdr:row>70</xdr:row>
          <xdr:rowOff>0</xdr:rowOff>
        </xdr:to>
        <xdr:sp macro="" textlink="">
          <xdr:nvSpPr>
            <xdr:cNvPr id="3328" name="Group Box 1280" hidden="1">
              <a:extLst>
                <a:ext uri="{63B3BB69-23CF-44E3-9099-C40C66FF867C}">
                  <a14:compatExt spid="_x0000_s3328"/>
                </a:ext>
                <a:ext uri="{FF2B5EF4-FFF2-40B4-BE49-F238E27FC236}">
                  <a16:creationId xmlns:a16="http://schemas.microsoft.com/office/drawing/2014/main" id="{BE6573EA-206F-4679-85B8-4FB9B843CE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110490</xdr:colOff>
          <xdr:row>72</xdr:row>
          <xdr:rowOff>0</xdr:rowOff>
        </xdr:from>
        <xdr:to>
          <xdr:col>35</xdr:col>
          <xdr:colOff>110490</xdr:colOff>
          <xdr:row>73</xdr:row>
          <xdr:rowOff>0</xdr:rowOff>
        </xdr:to>
        <xdr:sp macro="" textlink="">
          <xdr:nvSpPr>
            <xdr:cNvPr id="3330" name="Option Button 1282" hidden="1">
              <a:extLst>
                <a:ext uri="{63B3BB69-23CF-44E3-9099-C40C66FF867C}">
                  <a14:compatExt spid="_x0000_s3330"/>
                </a:ext>
                <a:ext uri="{FF2B5EF4-FFF2-40B4-BE49-F238E27FC236}">
                  <a16:creationId xmlns:a16="http://schemas.microsoft.com/office/drawing/2014/main" id="{F0328B52-8B08-43E2-942B-57436A2352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110490</xdr:colOff>
          <xdr:row>72</xdr:row>
          <xdr:rowOff>0</xdr:rowOff>
        </xdr:from>
        <xdr:to>
          <xdr:col>38</xdr:col>
          <xdr:colOff>110490</xdr:colOff>
          <xdr:row>73</xdr:row>
          <xdr:rowOff>0</xdr:rowOff>
        </xdr:to>
        <xdr:sp macro="" textlink="">
          <xdr:nvSpPr>
            <xdr:cNvPr id="3331" name="Option Button 1283" hidden="1">
              <a:extLst>
                <a:ext uri="{63B3BB69-23CF-44E3-9099-C40C66FF867C}">
                  <a14:compatExt spid="_x0000_s3331"/>
                </a:ext>
                <a:ext uri="{FF2B5EF4-FFF2-40B4-BE49-F238E27FC236}">
                  <a16:creationId xmlns:a16="http://schemas.microsoft.com/office/drawing/2014/main" id="{B7D75098-FE87-4AB8-B985-DBD478CDA8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45</xdr:col>
          <xdr:colOff>0</xdr:colOff>
          <xdr:row>76</xdr:row>
          <xdr:rowOff>0</xdr:rowOff>
        </xdr:to>
        <xdr:sp macro="" textlink="">
          <xdr:nvSpPr>
            <xdr:cNvPr id="3333" name="Group Box 1285" hidden="1">
              <a:extLst>
                <a:ext uri="{63B3BB69-23CF-44E3-9099-C40C66FF867C}">
                  <a14:compatExt spid="_x0000_s3333"/>
                </a:ext>
                <a:ext uri="{FF2B5EF4-FFF2-40B4-BE49-F238E27FC236}">
                  <a16:creationId xmlns:a16="http://schemas.microsoft.com/office/drawing/2014/main" id="{BD1D61F8-391A-4B84-A5EE-DFBC885045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110490</xdr:colOff>
          <xdr:row>80</xdr:row>
          <xdr:rowOff>0</xdr:rowOff>
        </xdr:from>
        <xdr:to>
          <xdr:col>35</xdr:col>
          <xdr:colOff>110490</xdr:colOff>
          <xdr:row>81</xdr:row>
          <xdr:rowOff>0</xdr:rowOff>
        </xdr:to>
        <xdr:sp macro="" textlink="">
          <xdr:nvSpPr>
            <xdr:cNvPr id="3335" name="Option Button 1287" hidden="1">
              <a:extLst>
                <a:ext uri="{63B3BB69-23CF-44E3-9099-C40C66FF867C}">
                  <a14:compatExt spid="_x0000_s3335"/>
                </a:ext>
                <a:ext uri="{FF2B5EF4-FFF2-40B4-BE49-F238E27FC236}">
                  <a16:creationId xmlns:a16="http://schemas.microsoft.com/office/drawing/2014/main" id="{978B1FD0-58C7-4A15-8ED4-B6DA992572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110490</xdr:colOff>
          <xdr:row>80</xdr:row>
          <xdr:rowOff>0</xdr:rowOff>
        </xdr:from>
        <xdr:to>
          <xdr:col>38</xdr:col>
          <xdr:colOff>110490</xdr:colOff>
          <xdr:row>81</xdr:row>
          <xdr:rowOff>0</xdr:rowOff>
        </xdr:to>
        <xdr:sp macro="" textlink="">
          <xdr:nvSpPr>
            <xdr:cNvPr id="3336" name="Option Button 1288" hidden="1">
              <a:extLst>
                <a:ext uri="{63B3BB69-23CF-44E3-9099-C40C66FF867C}">
                  <a14:compatExt spid="_x0000_s3336"/>
                </a:ext>
                <a:ext uri="{FF2B5EF4-FFF2-40B4-BE49-F238E27FC236}">
                  <a16:creationId xmlns:a16="http://schemas.microsoft.com/office/drawing/2014/main" id="{1BA885FD-B9AF-4164-9A56-8772496E25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45</xdr:col>
          <xdr:colOff>0</xdr:colOff>
          <xdr:row>83</xdr:row>
          <xdr:rowOff>0</xdr:rowOff>
        </xdr:to>
        <xdr:sp macro="" textlink="">
          <xdr:nvSpPr>
            <xdr:cNvPr id="3338" name="Group Box 1290" hidden="1">
              <a:extLst>
                <a:ext uri="{63B3BB69-23CF-44E3-9099-C40C66FF867C}">
                  <a14:compatExt spid="_x0000_s3338"/>
                </a:ext>
                <a:ext uri="{FF2B5EF4-FFF2-40B4-BE49-F238E27FC236}">
                  <a16:creationId xmlns:a16="http://schemas.microsoft.com/office/drawing/2014/main" id="{F29A2A76-AF38-4ADC-AB05-42D4DEC1F1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110490</xdr:colOff>
          <xdr:row>85</xdr:row>
          <xdr:rowOff>0</xdr:rowOff>
        </xdr:from>
        <xdr:to>
          <xdr:col>35</xdr:col>
          <xdr:colOff>110490</xdr:colOff>
          <xdr:row>86</xdr:row>
          <xdr:rowOff>0</xdr:rowOff>
        </xdr:to>
        <xdr:sp macro="" textlink="">
          <xdr:nvSpPr>
            <xdr:cNvPr id="3340" name="Option Button 1292" hidden="1">
              <a:extLst>
                <a:ext uri="{63B3BB69-23CF-44E3-9099-C40C66FF867C}">
                  <a14:compatExt spid="_x0000_s3340"/>
                </a:ext>
                <a:ext uri="{FF2B5EF4-FFF2-40B4-BE49-F238E27FC236}">
                  <a16:creationId xmlns:a16="http://schemas.microsoft.com/office/drawing/2014/main" id="{FE7AD042-D273-429E-B6C1-ECF55607FB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110490</xdr:colOff>
          <xdr:row>85</xdr:row>
          <xdr:rowOff>0</xdr:rowOff>
        </xdr:from>
        <xdr:to>
          <xdr:col>38</xdr:col>
          <xdr:colOff>110490</xdr:colOff>
          <xdr:row>86</xdr:row>
          <xdr:rowOff>0</xdr:rowOff>
        </xdr:to>
        <xdr:sp macro="" textlink="">
          <xdr:nvSpPr>
            <xdr:cNvPr id="3341" name="Option Button 1293" hidden="1">
              <a:extLst>
                <a:ext uri="{63B3BB69-23CF-44E3-9099-C40C66FF867C}">
                  <a14:compatExt spid="_x0000_s3341"/>
                </a:ext>
                <a:ext uri="{FF2B5EF4-FFF2-40B4-BE49-F238E27FC236}">
                  <a16:creationId xmlns:a16="http://schemas.microsoft.com/office/drawing/2014/main" id="{0641107A-18E4-4B7C-854E-9DE68DA793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45</xdr:col>
          <xdr:colOff>0</xdr:colOff>
          <xdr:row>89</xdr:row>
          <xdr:rowOff>0</xdr:rowOff>
        </xdr:to>
        <xdr:sp macro="" textlink="">
          <xdr:nvSpPr>
            <xdr:cNvPr id="3343" name="Group Box 1295" hidden="1">
              <a:extLst>
                <a:ext uri="{63B3BB69-23CF-44E3-9099-C40C66FF867C}">
                  <a14:compatExt spid="_x0000_s3343"/>
                </a:ext>
                <a:ext uri="{FF2B5EF4-FFF2-40B4-BE49-F238E27FC236}">
                  <a16:creationId xmlns:a16="http://schemas.microsoft.com/office/drawing/2014/main" id="{AD5B1349-D4ED-4901-8865-F887296109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110490</xdr:colOff>
          <xdr:row>101</xdr:row>
          <xdr:rowOff>0</xdr:rowOff>
        </xdr:from>
        <xdr:to>
          <xdr:col>35</xdr:col>
          <xdr:colOff>110490</xdr:colOff>
          <xdr:row>102</xdr:row>
          <xdr:rowOff>0</xdr:rowOff>
        </xdr:to>
        <xdr:sp macro="" textlink="">
          <xdr:nvSpPr>
            <xdr:cNvPr id="3367" name="Option Button 1319" hidden="1">
              <a:extLst>
                <a:ext uri="{63B3BB69-23CF-44E3-9099-C40C66FF867C}">
                  <a14:compatExt spid="_x0000_s3367"/>
                </a:ext>
                <a:ext uri="{FF2B5EF4-FFF2-40B4-BE49-F238E27FC236}">
                  <a16:creationId xmlns:a16="http://schemas.microsoft.com/office/drawing/2014/main" id="{3D28A2AF-721C-4E7B-9667-9D55F24F7B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110490</xdr:colOff>
          <xdr:row>101</xdr:row>
          <xdr:rowOff>0</xdr:rowOff>
        </xdr:from>
        <xdr:to>
          <xdr:col>38</xdr:col>
          <xdr:colOff>110490</xdr:colOff>
          <xdr:row>102</xdr:row>
          <xdr:rowOff>0</xdr:rowOff>
        </xdr:to>
        <xdr:sp macro="" textlink="">
          <xdr:nvSpPr>
            <xdr:cNvPr id="3368" name="Option Button 1320" hidden="1">
              <a:extLst>
                <a:ext uri="{63B3BB69-23CF-44E3-9099-C40C66FF867C}">
                  <a14:compatExt spid="_x0000_s3368"/>
                </a:ext>
                <a:ext uri="{FF2B5EF4-FFF2-40B4-BE49-F238E27FC236}">
                  <a16:creationId xmlns:a16="http://schemas.microsoft.com/office/drawing/2014/main" id="{1B53592E-0C0E-4C9F-8910-E2FB3927FE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0</xdr:rowOff>
        </xdr:from>
        <xdr:to>
          <xdr:col>45</xdr:col>
          <xdr:colOff>0</xdr:colOff>
          <xdr:row>116</xdr:row>
          <xdr:rowOff>0</xdr:rowOff>
        </xdr:to>
        <xdr:sp macro="" textlink="">
          <xdr:nvSpPr>
            <xdr:cNvPr id="3371" name="Group Box 1323" hidden="1">
              <a:extLst>
                <a:ext uri="{63B3BB69-23CF-44E3-9099-C40C66FF867C}">
                  <a14:compatExt spid="_x0000_s3371"/>
                </a:ext>
                <a:ext uri="{FF2B5EF4-FFF2-40B4-BE49-F238E27FC236}">
                  <a16:creationId xmlns:a16="http://schemas.microsoft.com/office/drawing/2014/main" id="{70183676-DCB5-485B-908F-29F62728F3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110490</xdr:colOff>
          <xdr:row>120</xdr:row>
          <xdr:rowOff>0</xdr:rowOff>
        </xdr:from>
        <xdr:to>
          <xdr:col>35</xdr:col>
          <xdr:colOff>110490</xdr:colOff>
          <xdr:row>121</xdr:row>
          <xdr:rowOff>0</xdr:rowOff>
        </xdr:to>
        <xdr:sp macro="" textlink="">
          <xdr:nvSpPr>
            <xdr:cNvPr id="3372" name="Option Button 1324" hidden="1">
              <a:extLst>
                <a:ext uri="{63B3BB69-23CF-44E3-9099-C40C66FF867C}">
                  <a14:compatExt spid="_x0000_s3372"/>
                </a:ext>
                <a:ext uri="{FF2B5EF4-FFF2-40B4-BE49-F238E27FC236}">
                  <a16:creationId xmlns:a16="http://schemas.microsoft.com/office/drawing/2014/main" id="{8C0114D6-F480-431C-83D3-EE61C70CFB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110490</xdr:colOff>
          <xdr:row>120</xdr:row>
          <xdr:rowOff>0</xdr:rowOff>
        </xdr:from>
        <xdr:to>
          <xdr:col>38</xdr:col>
          <xdr:colOff>110490</xdr:colOff>
          <xdr:row>121</xdr:row>
          <xdr:rowOff>0</xdr:rowOff>
        </xdr:to>
        <xdr:sp macro="" textlink="">
          <xdr:nvSpPr>
            <xdr:cNvPr id="3373" name="Option Button 1325" hidden="1">
              <a:extLst>
                <a:ext uri="{63B3BB69-23CF-44E3-9099-C40C66FF867C}">
                  <a14:compatExt spid="_x0000_s3373"/>
                </a:ext>
                <a:ext uri="{FF2B5EF4-FFF2-40B4-BE49-F238E27FC236}">
                  <a16:creationId xmlns:a16="http://schemas.microsoft.com/office/drawing/2014/main" id="{D896289E-FE8F-4E6C-983F-46626606C1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45</xdr:col>
          <xdr:colOff>0</xdr:colOff>
          <xdr:row>132</xdr:row>
          <xdr:rowOff>0</xdr:rowOff>
        </xdr:to>
        <xdr:sp macro="" textlink="">
          <xdr:nvSpPr>
            <xdr:cNvPr id="3376" name="Group Box 1328" hidden="1">
              <a:extLst>
                <a:ext uri="{63B3BB69-23CF-44E3-9099-C40C66FF867C}">
                  <a14:compatExt spid="_x0000_s3376"/>
                </a:ext>
                <a:ext uri="{FF2B5EF4-FFF2-40B4-BE49-F238E27FC236}">
                  <a16:creationId xmlns:a16="http://schemas.microsoft.com/office/drawing/2014/main" id="{E637AFD6-77D7-458F-9521-8BA6867F1A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110490</xdr:colOff>
          <xdr:row>134</xdr:row>
          <xdr:rowOff>0</xdr:rowOff>
        </xdr:from>
        <xdr:to>
          <xdr:col>35</xdr:col>
          <xdr:colOff>110490</xdr:colOff>
          <xdr:row>135</xdr:row>
          <xdr:rowOff>0</xdr:rowOff>
        </xdr:to>
        <xdr:sp macro="" textlink="">
          <xdr:nvSpPr>
            <xdr:cNvPr id="3377" name="Option Button 1329" hidden="1">
              <a:extLst>
                <a:ext uri="{63B3BB69-23CF-44E3-9099-C40C66FF867C}">
                  <a14:compatExt spid="_x0000_s3377"/>
                </a:ext>
                <a:ext uri="{FF2B5EF4-FFF2-40B4-BE49-F238E27FC236}">
                  <a16:creationId xmlns:a16="http://schemas.microsoft.com/office/drawing/2014/main" id="{73AEA3B0-0629-420F-863F-18C10485FD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110490</xdr:colOff>
          <xdr:row>134</xdr:row>
          <xdr:rowOff>0</xdr:rowOff>
        </xdr:from>
        <xdr:to>
          <xdr:col>38</xdr:col>
          <xdr:colOff>110490</xdr:colOff>
          <xdr:row>135</xdr:row>
          <xdr:rowOff>0</xdr:rowOff>
        </xdr:to>
        <xdr:sp macro="" textlink="">
          <xdr:nvSpPr>
            <xdr:cNvPr id="3378" name="Option Button 1330" hidden="1">
              <a:extLst>
                <a:ext uri="{63B3BB69-23CF-44E3-9099-C40C66FF867C}">
                  <a14:compatExt spid="_x0000_s3378"/>
                </a:ext>
                <a:ext uri="{FF2B5EF4-FFF2-40B4-BE49-F238E27FC236}">
                  <a16:creationId xmlns:a16="http://schemas.microsoft.com/office/drawing/2014/main" id="{5733409A-47B0-4632-8AAF-7A2652E404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133</xdr:row>
          <xdr:rowOff>0</xdr:rowOff>
        </xdr:from>
        <xdr:to>
          <xdr:col>45</xdr:col>
          <xdr:colOff>0</xdr:colOff>
          <xdr:row>137</xdr:row>
          <xdr:rowOff>0</xdr:rowOff>
        </xdr:to>
        <xdr:sp macro="" textlink="">
          <xdr:nvSpPr>
            <xdr:cNvPr id="3381" name="Group Box 1333" hidden="1">
              <a:extLst>
                <a:ext uri="{63B3BB69-23CF-44E3-9099-C40C66FF867C}">
                  <a14:compatExt spid="_x0000_s3381"/>
                </a:ext>
                <a:ext uri="{FF2B5EF4-FFF2-40B4-BE49-F238E27FC236}">
                  <a16:creationId xmlns:a16="http://schemas.microsoft.com/office/drawing/2014/main" id="{8CCAC487-83DD-4F09-AB2E-025A15548A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110490</xdr:colOff>
          <xdr:row>140</xdr:row>
          <xdr:rowOff>0</xdr:rowOff>
        </xdr:from>
        <xdr:to>
          <xdr:col>35</xdr:col>
          <xdr:colOff>110490</xdr:colOff>
          <xdr:row>141</xdr:row>
          <xdr:rowOff>0</xdr:rowOff>
        </xdr:to>
        <xdr:sp macro="" textlink="">
          <xdr:nvSpPr>
            <xdr:cNvPr id="3382" name="Option Button 1334" hidden="1">
              <a:extLst>
                <a:ext uri="{63B3BB69-23CF-44E3-9099-C40C66FF867C}">
                  <a14:compatExt spid="_x0000_s3382"/>
                </a:ext>
                <a:ext uri="{FF2B5EF4-FFF2-40B4-BE49-F238E27FC236}">
                  <a16:creationId xmlns:a16="http://schemas.microsoft.com/office/drawing/2014/main" id="{F5E87664-6B95-45A8-BB59-D177353462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110490</xdr:colOff>
          <xdr:row>140</xdr:row>
          <xdr:rowOff>0</xdr:rowOff>
        </xdr:from>
        <xdr:to>
          <xdr:col>38</xdr:col>
          <xdr:colOff>110490</xdr:colOff>
          <xdr:row>141</xdr:row>
          <xdr:rowOff>0</xdr:rowOff>
        </xdr:to>
        <xdr:sp macro="" textlink="">
          <xdr:nvSpPr>
            <xdr:cNvPr id="3383" name="Option Button 1335" hidden="1">
              <a:extLst>
                <a:ext uri="{63B3BB69-23CF-44E3-9099-C40C66FF867C}">
                  <a14:compatExt spid="_x0000_s3383"/>
                </a:ext>
                <a:ext uri="{FF2B5EF4-FFF2-40B4-BE49-F238E27FC236}">
                  <a16:creationId xmlns:a16="http://schemas.microsoft.com/office/drawing/2014/main" id="{D4176C8D-6B3E-4BAD-98DF-F362856E23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0</xdr:rowOff>
        </xdr:from>
        <xdr:to>
          <xdr:col>45</xdr:col>
          <xdr:colOff>0</xdr:colOff>
          <xdr:row>145</xdr:row>
          <xdr:rowOff>0</xdr:rowOff>
        </xdr:to>
        <xdr:sp macro="" textlink="">
          <xdr:nvSpPr>
            <xdr:cNvPr id="3386" name="Group Box 1338" hidden="1">
              <a:extLst>
                <a:ext uri="{63B3BB69-23CF-44E3-9099-C40C66FF867C}">
                  <a14:compatExt spid="_x0000_s3386"/>
                </a:ext>
                <a:ext uri="{FF2B5EF4-FFF2-40B4-BE49-F238E27FC236}">
                  <a16:creationId xmlns:a16="http://schemas.microsoft.com/office/drawing/2014/main" id="{A43BA811-4036-4989-8428-E3F79AAF77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27</xdr:col>
      <xdr:colOff>0</xdr:colOff>
      <xdr:row>259</xdr:row>
      <xdr:rowOff>0</xdr:rowOff>
    </xdr:from>
    <xdr:to>
      <xdr:col>29</xdr:col>
      <xdr:colOff>0</xdr:colOff>
      <xdr:row>260</xdr:row>
      <xdr:rowOff>0</xdr:rowOff>
    </xdr:to>
    <xdr:sp macro="" textlink="">
      <xdr:nvSpPr>
        <xdr:cNvPr id="3387" name="Rectangle 1339">
          <a:extLst>
            <a:ext uri="{FF2B5EF4-FFF2-40B4-BE49-F238E27FC236}">
              <a16:creationId xmlns:a16="http://schemas.microsoft.com/office/drawing/2014/main" id="{DB426E8B-71A7-489E-B906-79056E0A5385}"/>
            </a:ext>
          </a:extLst>
        </xdr:cNvPr>
        <xdr:cNvSpPr>
          <a:spLocks noChangeArrowheads="1"/>
        </xdr:cNvSpPr>
      </xdr:nvSpPr>
      <xdr:spPr bwMode="auto">
        <a:xfrm>
          <a:off x="4179570" y="39848790"/>
          <a:ext cx="312420" cy="160020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FF9900" mc:Ignorable="a14" a14:legacySpreadsheetColorIndex="52"/>
            </a:gs>
            <a:gs pos="100000">
              <a:srgbClr xmlns:mc="http://schemas.openxmlformats.org/markup-compatibility/2006" xmlns:a14="http://schemas.microsoft.com/office/drawing/2010/main" val="FF0000" mc:Ignorable="a14" a14:legacySpreadsheetColorIndex="1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0</xdr:colOff>
      <xdr:row>259</xdr:row>
      <xdr:rowOff>0</xdr:rowOff>
    </xdr:from>
    <xdr:to>
      <xdr:col>27</xdr:col>
      <xdr:colOff>0</xdr:colOff>
      <xdr:row>260</xdr:row>
      <xdr:rowOff>0</xdr:rowOff>
    </xdr:to>
    <xdr:sp macro="" textlink="">
      <xdr:nvSpPr>
        <xdr:cNvPr id="3388" name="Rectangle 1340">
          <a:extLst>
            <a:ext uri="{FF2B5EF4-FFF2-40B4-BE49-F238E27FC236}">
              <a16:creationId xmlns:a16="http://schemas.microsoft.com/office/drawing/2014/main" id="{2AB5FFA7-9F0F-4FB9-AFA5-201943841093}"/>
            </a:ext>
          </a:extLst>
        </xdr:cNvPr>
        <xdr:cNvSpPr>
          <a:spLocks noChangeArrowheads="1"/>
        </xdr:cNvSpPr>
      </xdr:nvSpPr>
      <xdr:spPr bwMode="auto">
        <a:xfrm>
          <a:off x="3398520" y="39848790"/>
          <a:ext cx="781050" cy="160020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FFCC00" mc:Ignorable="a14" a14:legacySpreadsheetColorIndex="51"/>
            </a:gs>
            <a:gs pos="100000">
              <a:srgbClr xmlns:mc="http://schemas.openxmlformats.org/markup-compatibility/2006" xmlns:a14="http://schemas.microsoft.com/office/drawing/2010/main" val="FF9900" mc:Ignorable="a14" a14:legacySpreadsheetColorIndex="52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259</xdr:row>
      <xdr:rowOff>0</xdr:rowOff>
    </xdr:from>
    <xdr:to>
      <xdr:col>22</xdr:col>
      <xdr:colOff>0</xdr:colOff>
      <xdr:row>260</xdr:row>
      <xdr:rowOff>0</xdr:rowOff>
    </xdr:to>
    <xdr:sp macro="" textlink="">
      <xdr:nvSpPr>
        <xdr:cNvPr id="3389" name="Rectangle 1341">
          <a:extLst>
            <a:ext uri="{FF2B5EF4-FFF2-40B4-BE49-F238E27FC236}">
              <a16:creationId xmlns:a16="http://schemas.microsoft.com/office/drawing/2014/main" id="{EFE7C8A0-35E6-4CB2-A235-FB59105CB467}"/>
            </a:ext>
          </a:extLst>
        </xdr:cNvPr>
        <xdr:cNvSpPr>
          <a:spLocks noChangeArrowheads="1"/>
        </xdr:cNvSpPr>
      </xdr:nvSpPr>
      <xdr:spPr bwMode="auto">
        <a:xfrm>
          <a:off x="2461260" y="39848790"/>
          <a:ext cx="937260" cy="160020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99CC00" mc:Ignorable="a14" a14:legacySpreadsheetColorIndex="50"/>
            </a:gs>
            <a:gs pos="100000">
              <a:srgbClr xmlns:mc="http://schemas.openxmlformats.org/markup-compatibility/2006" xmlns:a14="http://schemas.microsoft.com/office/drawing/2010/main" val="FFCC00" mc:Ignorable="a14" a14:legacySpreadsheetColorIndex="51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259</xdr:row>
      <xdr:rowOff>0</xdr:rowOff>
    </xdr:from>
    <xdr:to>
      <xdr:col>16</xdr:col>
      <xdr:colOff>0</xdr:colOff>
      <xdr:row>260</xdr:row>
      <xdr:rowOff>0</xdr:rowOff>
    </xdr:to>
    <xdr:sp macro="" textlink="">
      <xdr:nvSpPr>
        <xdr:cNvPr id="3390" name="Rectangle 1342">
          <a:extLst>
            <a:ext uri="{FF2B5EF4-FFF2-40B4-BE49-F238E27FC236}">
              <a16:creationId xmlns:a16="http://schemas.microsoft.com/office/drawing/2014/main" id="{2E671838-5BEF-414F-9FDB-9685C149B5E3}"/>
            </a:ext>
          </a:extLst>
        </xdr:cNvPr>
        <xdr:cNvSpPr>
          <a:spLocks noChangeArrowheads="1"/>
        </xdr:cNvSpPr>
      </xdr:nvSpPr>
      <xdr:spPr bwMode="auto">
        <a:xfrm>
          <a:off x="1367790" y="39848790"/>
          <a:ext cx="1093470" cy="160020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339966" mc:Ignorable="a14" a14:legacySpreadsheetColorIndex="57"/>
            </a:gs>
            <a:gs pos="100000">
              <a:srgbClr xmlns:mc="http://schemas.openxmlformats.org/markup-compatibility/2006" xmlns:a14="http://schemas.microsoft.com/office/drawing/2010/main" val="99CC00" mc:Ignorable="a14" a14:legacySpreadsheetColorIndex="5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259</xdr:row>
      <xdr:rowOff>0</xdr:rowOff>
    </xdr:from>
    <xdr:to>
      <xdr:col>9</xdr:col>
      <xdr:colOff>0</xdr:colOff>
      <xdr:row>260</xdr:row>
      <xdr:rowOff>0</xdr:rowOff>
    </xdr:to>
    <xdr:sp macro="" textlink="">
      <xdr:nvSpPr>
        <xdr:cNvPr id="3391" name="Rectangle 1343">
          <a:extLst>
            <a:ext uri="{FF2B5EF4-FFF2-40B4-BE49-F238E27FC236}">
              <a16:creationId xmlns:a16="http://schemas.microsoft.com/office/drawing/2014/main" id="{22CCD726-4201-457E-AE72-B34C4B407C1D}"/>
            </a:ext>
          </a:extLst>
        </xdr:cNvPr>
        <xdr:cNvSpPr>
          <a:spLocks noChangeArrowheads="1"/>
        </xdr:cNvSpPr>
      </xdr:nvSpPr>
      <xdr:spPr bwMode="auto">
        <a:xfrm>
          <a:off x="274320" y="39848790"/>
          <a:ext cx="109347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0</xdr:colOff>
      <xdr:row>259</xdr:row>
      <xdr:rowOff>0</xdr:rowOff>
    </xdr:from>
    <xdr:to>
      <xdr:col>34</xdr:col>
      <xdr:colOff>0</xdr:colOff>
      <xdr:row>260</xdr:row>
      <xdr:rowOff>0</xdr:rowOff>
    </xdr:to>
    <xdr:sp macro="" textlink="">
      <xdr:nvSpPr>
        <xdr:cNvPr id="3392" name="Rectangle 1344">
          <a:extLst>
            <a:ext uri="{FF2B5EF4-FFF2-40B4-BE49-F238E27FC236}">
              <a16:creationId xmlns:a16="http://schemas.microsoft.com/office/drawing/2014/main" id="{2E0FCE27-8E32-4F96-864A-87B3BD9F5183}"/>
            </a:ext>
          </a:extLst>
        </xdr:cNvPr>
        <xdr:cNvSpPr>
          <a:spLocks noChangeArrowheads="1"/>
        </xdr:cNvSpPr>
      </xdr:nvSpPr>
      <xdr:spPr bwMode="auto">
        <a:xfrm>
          <a:off x="4491990" y="39848790"/>
          <a:ext cx="78105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263</xdr:row>
      <xdr:rowOff>0</xdr:rowOff>
    </xdr:from>
    <xdr:to>
      <xdr:col>11</xdr:col>
      <xdr:colOff>0</xdr:colOff>
      <xdr:row>263</xdr:row>
      <xdr:rowOff>0</xdr:rowOff>
    </xdr:to>
    <xdr:sp macro="" textlink="">
      <xdr:nvSpPr>
        <xdr:cNvPr id="3393" name="Line 1345">
          <a:extLst>
            <a:ext uri="{FF2B5EF4-FFF2-40B4-BE49-F238E27FC236}">
              <a16:creationId xmlns:a16="http://schemas.microsoft.com/office/drawing/2014/main" id="{254B5296-581B-432C-A9E5-3197888A34C2}"/>
            </a:ext>
          </a:extLst>
        </xdr:cNvPr>
        <xdr:cNvSpPr>
          <a:spLocks noChangeShapeType="1"/>
        </xdr:cNvSpPr>
      </xdr:nvSpPr>
      <xdr:spPr bwMode="auto">
        <a:xfrm>
          <a:off x="1367790" y="40405050"/>
          <a:ext cx="3124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stealth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263</xdr:row>
      <xdr:rowOff>0</xdr:rowOff>
    </xdr:from>
    <xdr:to>
      <xdr:col>22</xdr:col>
      <xdr:colOff>0</xdr:colOff>
      <xdr:row>263</xdr:row>
      <xdr:rowOff>0</xdr:rowOff>
    </xdr:to>
    <xdr:sp macro="" textlink="">
      <xdr:nvSpPr>
        <xdr:cNvPr id="3394" name="Line 1346">
          <a:extLst>
            <a:ext uri="{FF2B5EF4-FFF2-40B4-BE49-F238E27FC236}">
              <a16:creationId xmlns:a16="http://schemas.microsoft.com/office/drawing/2014/main" id="{579A7C96-23FB-4122-A571-D3851CF40ADF}"/>
            </a:ext>
          </a:extLst>
        </xdr:cNvPr>
        <xdr:cNvSpPr>
          <a:spLocks noChangeShapeType="1"/>
        </xdr:cNvSpPr>
      </xdr:nvSpPr>
      <xdr:spPr bwMode="auto">
        <a:xfrm>
          <a:off x="3086100" y="40405050"/>
          <a:ext cx="3124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263</xdr:row>
      <xdr:rowOff>0</xdr:rowOff>
    </xdr:from>
    <xdr:to>
      <xdr:col>28</xdr:col>
      <xdr:colOff>0</xdr:colOff>
      <xdr:row>263</xdr:row>
      <xdr:rowOff>0</xdr:rowOff>
    </xdr:to>
    <xdr:sp macro="" textlink="">
      <xdr:nvSpPr>
        <xdr:cNvPr id="3395" name="Line 1347">
          <a:extLst>
            <a:ext uri="{FF2B5EF4-FFF2-40B4-BE49-F238E27FC236}">
              <a16:creationId xmlns:a16="http://schemas.microsoft.com/office/drawing/2014/main" id="{C0D3E88D-7DB4-4D05-9A66-E62C65BBD15C}"/>
            </a:ext>
          </a:extLst>
        </xdr:cNvPr>
        <xdr:cNvSpPr>
          <a:spLocks noChangeShapeType="1"/>
        </xdr:cNvSpPr>
      </xdr:nvSpPr>
      <xdr:spPr bwMode="auto">
        <a:xfrm>
          <a:off x="4023360" y="40405050"/>
          <a:ext cx="3124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</xdr:colOff>
      <xdr:row>258</xdr:row>
      <xdr:rowOff>38100</xdr:rowOff>
    </xdr:from>
    <xdr:to>
      <xdr:col>34</xdr:col>
      <xdr:colOff>0</xdr:colOff>
      <xdr:row>262</xdr:row>
      <xdr:rowOff>0</xdr:rowOff>
    </xdr:to>
    <xdr:graphicFrame macro="">
      <xdr:nvGraphicFramePr>
        <xdr:cNvPr id="3396" name="Graphique 1348">
          <a:extLst>
            <a:ext uri="{FF2B5EF4-FFF2-40B4-BE49-F238E27FC236}">
              <a16:creationId xmlns:a16="http://schemas.microsoft.com/office/drawing/2014/main" id="{33F71937-736C-4226-BAB1-F07782A890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0</xdr:colOff>
      <xdr:row>103</xdr:row>
      <xdr:rowOff>0</xdr:rowOff>
    </xdr:from>
    <xdr:to>
      <xdr:col>20</xdr:col>
      <xdr:colOff>0</xdr:colOff>
      <xdr:row>104</xdr:row>
      <xdr:rowOff>0</xdr:rowOff>
    </xdr:to>
    <xdr:sp macro="" textlink="">
      <xdr:nvSpPr>
        <xdr:cNvPr id="3397" name="Rectangle 1349">
          <a:extLst>
            <a:ext uri="{FF2B5EF4-FFF2-40B4-BE49-F238E27FC236}">
              <a16:creationId xmlns:a16="http://schemas.microsoft.com/office/drawing/2014/main" id="{F631552F-25AA-4088-BD05-7527EFE1DEB7}"/>
            </a:ext>
          </a:extLst>
        </xdr:cNvPr>
        <xdr:cNvSpPr>
          <a:spLocks noChangeArrowheads="1"/>
        </xdr:cNvSpPr>
      </xdr:nvSpPr>
      <xdr:spPr bwMode="auto">
        <a:xfrm>
          <a:off x="1211580" y="15624810"/>
          <a:ext cx="1874520" cy="160020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FF0000" mc:Ignorable="a14" a14:legacySpreadsheetColorIndex="10"/>
            </a:gs>
            <a:gs pos="100000">
              <a:srgbClr xmlns:mc="http://schemas.openxmlformats.org/markup-compatibility/2006" xmlns:a14="http://schemas.microsoft.com/office/drawing/2010/main" val="FF9900" mc:Ignorable="a14" a14:legacySpreadsheetColorIndex="52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0</xdr:colOff>
      <xdr:row>103</xdr:row>
      <xdr:rowOff>0</xdr:rowOff>
    </xdr:from>
    <xdr:to>
      <xdr:col>24</xdr:col>
      <xdr:colOff>0</xdr:colOff>
      <xdr:row>104</xdr:row>
      <xdr:rowOff>0</xdr:rowOff>
    </xdr:to>
    <xdr:sp macro="" textlink="">
      <xdr:nvSpPr>
        <xdr:cNvPr id="3398" name="Rectangle 1350">
          <a:extLst>
            <a:ext uri="{FF2B5EF4-FFF2-40B4-BE49-F238E27FC236}">
              <a16:creationId xmlns:a16="http://schemas.microsoft.com/office/drawing/2014/main" id="{0C37DB6E-97F6-4143-9A93-D9FA5547B8A5}"/>
            </a:ext>
          </a:extLst>
        </xdr:cNvPr>
        <xdr:cNvSpPr>
          <a:spLocks noChangeArrowheads="1"/>
        </xdr:cNvSpPr>
      </xdr:nvSpPr>
      <xdr:spPr bwMode="auto">
        <a:xfrm>
          <a:off x="3086100" y="15624810"/>
          <a:ext cx="624840" cy="160020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FF9900" mc:Ignorable="a14" a14:legacySpreadsheetColorIndex="52"/>
            </a:gs>
            <a:gs pos="100000">
              <a:srgbClr xmlns:mc="http://schemas.openxmlformats.org/markup-compatibility/2006" xmlns:a14="http://schemas.microsoft.com/office/drawing/2010/main" val="99CC00" mc:Ignorable="a14" a14:legacySpreadsheetColorIndex="5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0</xdr:colOff>
      <xdr:row>103</xdr:row>
      <xdr:rowOff>0</xdr:rowOff>
    </xdr:from>
    <xdr:to>
      <xdr:col>33</xdr:col>
      <xdr:colOff>0</xdr:colOff>
      <xdr:row>104</xdr:row>
      <xdr:rowOff>0</xdr:rowOff>
    </xdr:to>
    <xdr:sp macro="" textlink="">
      <xdr:nvSpPr>
        <xdr:cNvPr id="3399" name="Rectangle 1351">
          <a:extLst>
            <a:ext uri="{FF2B5EF4-FFF2-40B4-BE49-F238E27FC236}">
              <a16:creationId xmlns:a16="http://schemas.microsoft.com/office/drawing/2014/main" id="{2717789A-0658-4E6C-8880-5F2E74FDDB0A}"/>
            </a:ext>
          </a:extLst>
        </xdr:cNvPr>
        <xdr:cNvSpPr>
          <a:spLocks noChangeArrowheads="1"/>
        </xdr:cNvSpPr>
      </xdr:nvSpPr>
      <xdr:spPr bwMode="auto">
        <a:xfrm>
          <a:off x="3710940" y="15624810"/>
          <a:ext cx="1405890" cy="160020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99CC00" mc:Ignorable="a14" a14:legacySpreadsheetColorIndex="50"/>
            </a:gs>
            <a:gs pos="100000">
              <a:srgbClr xmlns:mc="http://schemas.openxmlformats.org/markup-compatibility/2006" xmlns:a14="http://schemas.microsoft.com/office/drawing/2010/main" val="339966" mc:Ignorable="a14" a14:legacySpreadsheetColorIndex="57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0</xdr:colOff>
      <xdr:row>103</xdr:row>
      <xdr:rowOff>0</xdr:rowOff>
    </xdr:from>
    <xdr:to>
      <xdr:col>34</xdr:col>
      <xdr:colOff>0</xdr:colOff>
      <xdr:row>104</xdr:row>
      <xdr:rowOff>0</xdr:rowOff>
    </xdr:to>
    <xdr:sp macro="" textlink="">
      <xdr:nvSpPr>
        <xdr:cNvPr id="3400" name="Rectangle 1352">
          <a:extLst>
            <a:ext uri="{FF2B5EF4-FFF2-40B4-BE49-F238E27FC236}">
              <a16:creationId xmlns:a16="http://schemas.microsoft.com/office/drawing/2014/main" id="{CF165BDE-9C45-49A1-BD6D-827D35249DC4}"/>
            </a:ext>
          </a:extLst>
        </xdr:cNvPr>
        <xdr:cNvSpPr>
          <a:spLocks noChangeArrowheads="1"/>
        </xdr:cNvSpPr>
      </xdr:nvSpPr>
      <xdr:spPr bwMode="auto">
        <a:xfrm>
          <a:off x="5116830" y="15624810"/>
          <a:ext cx="15621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106</xdr:row>
      <xdr:rowOff>0</xdr:rowOff>
    </xdr:from>
    <xdr:to>
      <xdr:col>21</xdr:col>
      <xdr:colOff>0</xdr:colOff>
      <xdr:row>106</xdr:row>
      <xdr:rowOff>0</xdr:rowOff>
    </xdr:to>
    <xdr:sp macro="" textlink="">
      <xdr:nvSpPr>
        <xdr:cNvPr id="3401" name="Line 1353">
          <a:extLst>
            <a:ext uri="{FF2B5EF4-FFF2-40B4-BE49-F238E27FC236}">
              <a16:creationId xmlns:a16="http://schemas.microsoft.com/office/drawing/2014/main" id="{C59D1232-EB38-4FE5-AA95-39405D9C6418}"/>
            </a:ext>
          </a:extLst>
        </xdr:cNvPr>
        <xdr:cNvSpPr>
          <a:spLocks noChangeShapeType="1"/>
        </xdr:cNvSpPr>
      </xdr:nvSpPr>
      <xdr:spPr bwMode="auto">
        <a:xfrm>
          <a:off x="1992630" y="16017240"/>
          <a:ext cx="12496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103</xdr:row>
      <xdr:rowOff>0</xdr:rowOff>
    </xdr:from>
    <xdr:to>
      <xdr:col>8</xdr:col>
      <xdr:colOff>0</xdr:colOff>
      <xdr:row>104</xdr:row>
      <xdr:rowOff>0</xdr:rowOff>
    </xdr:to>
    <xdr:sp macro="" textlink="">
      <xdr:nvSpPr>
        <xdr:cNvPr id="3402" name="Rectangle 1354">
          <a:extLst>
            <a:ext uri="{FF2B5EF4-FFF2-40B4-BE49-F238E27FC236}">
              <a16:creationId xmlns:a16="http://schemas.microsoft.com/office/drawing/2014/main" id="{335D2837-482C-4E89-B6C3-CEF0844C7CE5}"/>
            </a:ext>
          </a:extLst>
        </xdr:cNvPr>
        <xdr:cNvSpPr>
          <a:spLocks noChangeArrowheads="1"/>
        </xdr:cNvSpPr>
      </xdr:nvSpPr>
      <xdr:spPr bwMode="auto">
        <a:xfrm>
          <a:off x="274320" y="15624810"/>
          <a:ext cx="93726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102</xdr:row>
      <xdr:rowOff>60960</xdr:rowOff>
    </xdr:from>
    <xdr:to>
      <xdr:col>34</xdr:col>
      <xdr:colOff>0</xdr:colOff>
      <xdr:row>105</xdr:row>
      <xdr:rowOff>118110</xdr:rowOff>
    </xdr:to>
    <xdr:graphicFrame macro="">
      <xdr:nvGraphicFramePr>
        <xdr:cNvPr id="3403" name="Graphique 1355">
          <a:extLst>
            <a:ext uri="{FF2B5EF4-FFF2-40B4-BE49-F238E27FC236}">
              <a16:creationId xmlns:a16="http://schemas.microsoft.com/office/drawing/2014/main" id="{289E58AC-4AF9-403E-9455-3323742D4B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33</xdr:col>
      <xdr:colOff>80010</xdr:colOff>
      <xdr:row>104</xdr:row>
      <xdr:rowOff>0</xdr:rowOff>
    </xdr:from>
    <xdr:to>
      <xdr:col>33</xdr:col>
      <xdr:colOff>80010</xdr:colOff>
      <xdr:row>105</xdr:row>
      <xdr:rowOff>0</xdr:rowOff>
    </xdr:to>
    <xdr:sp macro="" textlink="">
      <xdr:nvSpPr>
        <xdr:cNvPr id="3404" name="Line 1356">
          <a:extLst>
            <a:ext uri="{FF2B5EF4-FFF2-40B4-BE49-F238E27FC236}">
              <a16:creationId xmlns:a16="http://schemas.microsoft.com/office/drawing/2014/main" id="{3F2B791B-9E1E-429D-A1F6-A00A62A2E371}"/>
            </a:ext>
          </a:extLst>
        </xdr:cNvPr>
        <xdr:cNvSpPr>
          <a:spLocks noChangeShapeType="1"/>
        </xdr:cNvSpPr>
      </xdr:nvSpPr>
      <xdr:spPr bwMode="auto">
        <a:xfrm>
          <a:off x="5196840" y="1578483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122</xdr:row>
      <xdr:rowOff>0</xdr:rowOff>
    </xdr:from>
    <xdr:to>
      <xdr:col>18</xdr:col>
      <xdr:colOff>0</xdr:colOff>
      <xdr:row>123</xdr:row>
      <xdr:rowOff>0</xdr:rowOff>
    </xdr:to>
    <xdr:sp macro="" textlink="">
      <xdr:nvSpPr>
        <xdr:cNvPr id="3407" name="Rectangle 1359">
          <a:extLst>
            <a:ext uri="{FF2B5EF4-FFF2-40B4-BE49-F238E27FC236}">
              <a16:creationId xmlns:a16="http://schemas.microsoft.com/office/drawing/2014/main" id="{23500339-066D-45BD-B843-CED533ED3EFC}"/>
            </a:ext>
          </a:extLst>
        </xdr:cNvPr>
        <xdr:cNvSpPr>
          <a:spLocks noChangeArrowheads="1"/>
        </xdr:cNvSpPr>
      </xdr:nvSpPr>
      <xdr:spPr bwMode="auto">
        <a:xfrm>
          <a:off x="1367790" y="18722340"/>
          <a:ext cx="1405890" cy="160020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FF0000" mc:Ignorable="a14" a14:legacySpreadsheetColorIndex="10"/>
            </a:gs>
            <a:gs pos="100000">
              <a:srgbClr xmlns:mc="http://schemas.openxmlformats.org/markup-compatibility/2006" xmlns:a14="http://schemas.microsoft.com/office/drawing/2010/main" val="FF9900" mc:Ignorable="a14" a14:legacySpreadsheetColorIndex="52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0</xdr:colOff>
      <xdr:row>122</xdr:row>
      <xdr:rowOff>0</xdr:rowOff>
    </xdr:from>
    <xdr:to>
      <xdr:col>27</xdr:col>
      <xdr:colOff>0</xdr:colOff>
      <xdr:row>123</xdr:row>
      <xdr:rowOff>0</xdr:rowOff>
    </xdr:to>
    <xdr:sp macro="" textlink="">
      <xdr:nvSpPr>
        <xdr:cNvPr id="3408" name="Rectangle 1360">
          <a:extLst>
            <a:ext uri="{FF2B5EF4-FFF2-40B4-BE49-F238E27FC236}">
              <a16:creationId xmlns:a16="http://schemas.microsoft.com/office/drawing/2014/main" id="{318F635A-95BC-461A-B2C6-54638F715B09}"/>
            </a:ext>
          </a:extLst>
        </xdr:cNvPr>
        <xdr:cNvSpPr>
          <a:spLocks noChangeArrowheads="1"/>
        </xdr:cNvSpPr>
      </xdr:nvSpPr>
      <xdr:spPr bwMode="auto">
        <a:xfrm>
          <a:off x="2773680" y="18722340"/>
          <a:ext cx="1405890" cy="160020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FF9900" mc:Ignorable="a14" a14:legacySpreadsheetColorIndex="52"/>
            </a:gs>
            <a:gs pos="100000">
              <a:srgbClr xmlns:mc="http://schemas.openxmlformats.org/markup-compatibility/2006" xmlns:a14="http://schemas.microsoft.com/office/drawing/2010/main" val="99CC00" mc:Ignorable="a14" a14:legacySpreadsheetColorIndex="5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0</xdr:colOff>
      <xdr:row>122</xdr:row>
      <xdr:rowOff>0</xdr:rowOff>
    </xdr:from>
    <xdr:to>
      <xdr:col>30</xdr:col>
      <xdr:colOff>0</xdr:colOff>
      <xdr:row>123</xdr:row>
      <xdr:rowOff>0</xdr:rowOff>
    </xdr:to>
    <xdr:sp macro="" textlink="">
      <xdr:nvSpPr>
        <xdr:cNvPr id="3409" name="Rectangle 1361">
          <a:extLst>
            <a:ext uri="{FF2B5EF4-FFF2-40B4-BE49-F238E27FC236}">
              <a16:creationId xmlns:a16="http://schemas.microsoft.com/office/drawing/2014/main" id="{C524D460-9B9F-41E8-BF92-87EF1CB78D2A}"/>
            </a:ext>
          </a:extLst>
        </xdr:cNvPr>
        <xdr:cNvSpPr>
          <a:spLocks noChangeArrowheads="1"/>
        </xdr:cNvSpPr>
      </xdr:nvSpPr>
      <xdr:spPr bwMode="auto">
        <a:xfrm>
          <a:off x="4179570" y="18722340"/>
          <a:ext cx="468630" cy="160020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99CC00" mc:Ignorable="a14" a14:legacySpreadsheetColorIndex="50"/>
            </a:gs>
            <a:gs pos="100000">
              <a:srgbClr xmlns:mc="http://schemas.openxmlformats.org/markup-compatibility/2006" xmlns:a14="http://schemas.microsoft.com/office/drawing/2010/main" val="339966" mc:Ignorable="a14" a14:legacySpreadsheetColorIndex="57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0</xdr:colOff>
      <xdr:row>124</xdr:row>
      <xdr:rowOff>110490</xdr:rowOff>
    </xdr:from>
    <xdr:to>
      <xdr:col>28</xdr:col>
      <xdr:colOff>144780</xdr:colOff>
      <xdr:row>124</xdr:row>
      <xdr:rowOff>110490</xdr:rowOff>
    </xdr:to>
    <xdr:sp macro="" textlink="">
      <xdr:nvSpPr>
        <xdr:cNvPr id="3410" name="Line 1362">
          <a:extLst>
            <a:ext uri="{FF2B5EF4-FFF2-40B4-BE49-F238E27FC236}">
              <a16:creationId xmlns:a16="http://schemas.microsoft.com/office/drawing/2014/main" id="{48745BF1-DE66-442E-8F8F-7934472AD2D3}"/>
            </a:ext>
          </a:extLst>
        </xdr:cNvPr>
        <xdr:cNvSpPr>
          <a:spLocks noChangeShapeType="1"/>
        </xdr:cNvSpPr>
      </xdr:nvSpPr>
      <xdr:spPr bwMode="auto">
        <a:xfrm>
          <a:off x="3086100" y="19069050"/>
          <a:ext cx="13944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122</xdr:row>
      <xdr:rowOff>0</xdr:rowOff>
    </xdr:from>
    <xdr:to>
      <xdr:col>9</xdr:col>
      <xdr:colOff>0</xdr:colOff>
      <xdr:row>123</xdr:row>
      <xdr:rowOff>0</xdr:rowOff>
    </xdr:to>
    <xdr:sp macro="" textlink="">
      <xdr:nvSpPr>
        <xdr:cNvPr id="3411" name="Rectangle 1363">
          <a:extLst>
            <a:ext uri="{FF2B5EF4-FFF2-40B4-BE49-F238E27FC236}">
              <a16:creationId xmlns:a16="http://schemas.microsoft.com/office/drawing/2014/main" id="{64BF9CE1-D8E7-4246-8E25-F86906E60656}"/>
            </a:ext>
          </a:extLst>
        </xdr:cNvPr>
        <xdr:cNvSpPr>
          <a:spLocks noChangeArrowheads="1"/>
        </xdr:cNvSpPr>
      </xdr:nvSpPr>
      <xdr:spPr bwMode="auto">
        <a:xfrm>
          <a:off x="274320" y="18722340"/>
          <a:ext cx="109347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0</xdr:colOff>
      <xdr:row>122</xdr:row>
      <xdr:rowOff>0</xdr:rowOff>
    </xdr:from>
    <xdr:to>
      <xdr:col>32</xdr:col>
      <xdr:colOff>0</xdr:colOff>
      <xdr:row>123</xdr:row>
      <xdr:rowOff>0</xdr:rowOff>
    </xdr:to>
    <xdr:sp macro="" textlink="">
      <xdr:nvSpPr>
        <xdr:cNvPr id="3412" name="Rectangle 1364">
          <a:extLst>
            <a:ext uri="{FF2B5EF4-FFF2-40B4-BE49-F238E27FC236}">
              <a16:creationId xmlns:a16="http://schemas.microsoft.com/office/drawing/2014/main" id="{2D469A59-5A87-4B46-A085-9E1884F1B034}"/>
            </a:ext>
          </a:extLst>
        </xdr:cNvPr>
        <xdr:cNvSpPr>
          <a:spLocks noChangeArrowheads="1"/>
        </xdr:cNvSpPr>
      </xdr:nvSpPr>
      <xdr:spPr bwMode="auto">
        <a:xfrm>
          <a:off x="4648200" y="18722340"/>
          <a:ext cx="31242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9966" mc:Ignorable="a14" a14:legacySpreadsheetColorIndex="57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121</xdr:row>
      <xdr:rowOff>60960</xdr:rowOff>
    </xdr:from>
    <xdr:to>
      <xdr:col>32</xdr:col>
      <xdr:colOff>38100</xdr:colOff>
      <xdr:row>123</xdr:row>
      <xdr:rowOff>68580</xdr:rowOff>
    </xdr:to>
    <xdr:graphicFrame macro="">
      <xdr:nvGraphicFramePr>
        <xdr:cNvPr id="3413" name="Graphique 1365">
          <a:extLst>
            <a:ext uri="{FF2B5EF4-FFF2-40B4-BE49-F238E27FC236}">
              <a16:creationId xmlns:a16="http://schemas.microsoft.com/office/drawing/2014/main" id="{388430EE-5F13-4666-A62C-9318E46C3F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99060</xdr:colOff>
          <xdr:row>168</xdr:row>
          <xdr:rowOff>0</xdr:rowOff>
        </xdr:from>
        <xdr:to>
          <xdr:col>35</xdr:col>
          <xdr:colOff>99060</xdr:colOff>
          <xdr:row>169</xdr:row>
          <xdr:rowOff>0</xdr:rowOff>
        </xdr:to>
        <xdr:sp macro="" textlink="">
          <xdr:nvSpPr>
            <xdr:cNvPr id="3414" name="Option Button 1366" hidden="1">
              <a:extLst>
                <a:ext uri="{63B3BB69-23CF-44E3-9099-C40C66FF867C}">
                  <a14:compatExt spid="_x0000_s3414"/>
                </a:ext>
                <a:ext uri="{FF2B5EF4-FFF2-40B4-BE49-F238E27FC236}">
                  <a16:creationId xmlns:a16="http://schemas.microsoft.com/office/drawing/2014/main" id="{7F8D809E-3F76-4627-B77F-6B1D9D6BCE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110490</xdr:colOff>
          <xdr:row>168</xdr:row>
          <xdr:rowOff>0</xdr:rowOff>
        </xdr:from>
        <xdr:to>
          <xdr:col>38</xdr:col>
          <xdr:colOff>110490</xdr:colOff>
          <xdr:row>169</xdr:row>
          <xdr:rowOff>0</xdr:rowOff>
        </xdr:to>
        <xdr:sp macro="" textlink="">
          <xdr:nvSpPr>
            <xdr:cNvPr id="3415" name="Option Button 1367" hidden="1">
              <a:extLst>
                <a:ext uri="{63B3BB69-23CF-44E3-9099-C40C66FF867C}">
                  <a14:compatExt spid="_x0000_s3415"/>
                </a:ext>
                <a:ext uri="{FF2B5EF4-FFF2-40B4-BE49-F238E27FC236}">
                  <a16:creationId xmlns:a16="http://schemas.microsoft.com/office/drawing/2014/main" id="{5F165BE8-D736-4002-9B6A-AAE043E1FF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167</xdr:row>
          <xdr:rowOff>0</xdr:rowOff>
        </xdr:from>
        <xdr:to>
          <xdr:col>45</xdr:col>
          <xdr:colOff>0</xdr:colOff>
          <xdr:row>172</xdr:row>
          <xdr:rowOff>0</xdr:rowOff>
        </xdr:to>
        <xdr:sp macro="" textlink="">
          <xdr:nvSpPr>
            <xdr:cNvPr id="3416" name="Group Box 1368" hidden="1">
              <a:extLst>
                <a:ext uri="{63B3BB69-23CF-44E3-9099-C40C66FF867C}">
                  <a14:compatExt spid="_x0000_s3416"/>
                </a:ext>
                <a:ext uri="{FF2B5EF4-FFF2-40B4-BE49-F238E27FC236}">
                  <a16:creationId xmlns:a16="http://schemas.microsoft.com/office/drawing/2014/main" id="{C8B0538D-64A1-40B8-B475-1E82C5EEAC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99060</xdr:colOff>
          <xdr:row>213</xdr:row>
          <xdr:rowOff>0</xdr:rowOff>
        </xdr:from>
        <xdr:to>
          <xdr:col>35</xdr:col>
          <xdr:colOff>99060</xdr:colOff>
          <xdr:row>214</xdr:row>
          <xdr:rowOff>0</xdr:rowOff>
        </xdr:to>
        <xdr:sp macro="" textlink="">
          <xdr:nvSpPr>
            <xdr:cNvPr id="3417" name="Option Button 1369" hidden="1">
              <a:extLst>
                <a:ext uri="{63B3BB69-23CF-44E3-9099-C40C66FF867C}">
                  <a14:compatExt spid="_x0000_s3417"/>
                </a:ext>
                <a:ext uri="{FF2B5EF4-FFF2-40B4-BE49-F238E27FC236}">
                  <a16:creationId xmlns:a16="http://schemas.microsoft.com/office/drawing/2014/main" id="{B48A2CE4-C7AC-4CD3-86AB-27E527458A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110490</xdr:colOff>
          <xdr:row>213</xdr:row>
          <xdr:rowOff>0</xdr:rowOff>
        </xdr:from>
        <xdr:to>
          <xdr:col>38</xdr:col>
          <xdr:colOff>110490</xdr:colOff>
          <xdr:row>214</xdr:row>
          <xdr:rowOff>0</xdr:rowOff>
        </xdr:to>
        <xdr:sp macro="" textlink="">
          <xdr:nvSpPr>
            <xdr:cNvPr id="3418" name="Option Button 1370" hidden="1">
              <a:extLst>
                <a:ext uri="{63B3BB69-23CF-44E3-9099-C40C66FF867C}">
                  <a14:compatExt spid="_x0000_s3418"/>
                </a:ext>
                <a:ext uri="{FF2B5EF4-FFF2-40B4-BE49-F238E27FC236}">
                  <a16:creationId xmlns:a16="http://schemas.microsoft.com/office/drawing/2014/main" id="{5E89E0BF-2E94-4B64-8655-18DD89E9F0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212</xdr:row>
          <xdr:rowOff>0</xdr:rowOff>
        </xdr:from>
        <xdr:to>
          <xdr:col>45</xdr:col>
          <xdr:colOff>0</xdr:colOff>
          <xdr:row>217</xdr:row>
          <xdr:rowOff>0</xdr:rowOff>
        </xdr:to>
        <xdr:sp macro="" textlink="">
          <xdr:nvSpPr>
            <xdr:cNvPr id="3419" name="Group Box 1371" hidden="1">
              <a:extLst>
                <a:ext uri="{63B3BB69-23CF-44E3-9099-C40C66FF867C}">
                  <a14:compatExt spid="_x0000_s3419"/>
                </a:ext>
                <a:ext uri="{FF2B5EF4-FFF2-40B4-BE49-F238E27FC236}">
                  <a16:creationId xmlns:a16="http://schemas.microsoft.com/office/drawing/2014/main" id="{1A038479-2F63-4706-8DD0-3EDA5B2A54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99060</xdr:colOff>
          <xdr:row>195</xdr:row>
          <xdr:rowOff>0</xdr:rowOff>
        </xdr:from>
        <xdr:to>
          <xdr:col>35</xdr:col>
          <xdr:colOff>99060</xdr:colOff>
          <xdr:row>196</xdr:row>
          <xdr:rowOff>0</xdr:rowOff>
        </xdr:to>
        <xdr:sp macro="" textlink="">
          <xdr:nvSpPr>
            <xdr:cNvPr id="3420" name="Option Button 1372" hidden="1">
              <a:extLst>
                <a:ext uri="{63B3BB69-23CF-44E3-9099-C40C66FF867C}">
                  <a14:compatExt spid="_x0000_s3420"/>
                </a:ext>
                <a:ext uri="{FF2B5EF4-FFF2-40B4-BE49-F238E27FC236}">
                  <a16:creationId xmlns:a16="http://schemas.microsoft.com/office/drawing/2014/main" id="{CF7D7BA3-798A-492D-B923-4E1A56C684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110490</xdr:colOff>
          <xdr:row>195</xdr:row>
          <xdr:rowOff>0</xdr:rowOff>
        </xdr:from>
        <xdr:to>
          <xdr:col>38</xdr:col>
          <xdr:colOff>110490</xdr:colOff>
          <xdr:row>196</xdr:row>
          <xdr:rowOff>0</xdr:rowOff>
        </xdr:to>
        <xdr:sp macro="" textlink="">
          <xdr:nvSpPr>
            <xdr:cNvPr id="3421" name="Option Button 1373" hidden="1">
              <a:extLst>
                <a:ext uri="{63B3BB69-23CF-44E3-9099-C40C66FF867C}">
                  <a14:compatExt spid="_x0000_s3421"/>
                </a:ext>
                <a:ext uri="{FF2B5EF4-FFF2-40B4-BE49-F238E27FC236}">
                  <a16:creationId xmlns:a16="http://schemas.microsoft.com/office/drawing/2014/main" id="{71BE38CA-1BB0-4B6E-B9E5-53B749ECE3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0</xdr:rowOff>
        </xdr:from>
        <xdr:to>
          <xdr:col>45</xdr:col>
          <xdr:colOff>0</xdr:colOff>
          <xdr:row>199</xdr:row>
          <xdr:rowOff>0</xdr:rowOff>
        </xdr:to>
        <xdr:sp macro="" textlink="">
          <xdr:nvSpPr>
            <xdr:cNvPr id="3422" name="Group Box 1374" hidden="1">
              <a:extLst>
                <a:ext uri="{63B3BB69-23CF-44E3-9099-C40C66FF867C}">
                  <a14:compatExt spid="_x0000_s3422"/>
                </a:ext>
                <a:ext uri="{FF2B5EF4-FFF2-40B4-BE49-F238E27FC236}">
                  <a16:creationId xmlns:a16="http://schemas.microsoft.com/office/drawing/2014/main" id="{AEF58888-A428-4B1F-BDBF-7BDFA1F30E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99060</xdr:colOff>
          <xdr:row>201</xdr:row>
          <xdr:rowOff>0</xdr:rowOff>
        </xdr:from>
        <xdr:to>
          <xdr:col>35</xdr:col>
          <xdr:colOff>99060</xdr:colOff>
          <xdr:row>202</xdr:row>
          <xdr:rowOff>0</xdr:rowOff>
        </xdr:to>
        <xdr:sp macro="" textlink="">
          <xdr:nvSpPr>
            <xdr:cNvPr id="3423" name="Option Button 1375" hidden="1">
              <a:extLst>
                <a:ext uri="{63B3BB69-23CF-44E3-9099-C40C66FF867C}">
                  <a14:compatExt spid="_x0000_s3423"/>
                </a:ext>
                <a:ext uri="{FF2B5EF4-FFF2-40B4-BE49-F238E27FC236}">
                  <a16:creationId xmlns:a16="http://schemas.microsoft.com/office/drawing/2014/main" id="{93075899-29F4-4B37-ADA8-684E6D4BAD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110490</xdr:colOff>
          <xdr:row>201</xdr:row>
          <xdr:rowOff>0</xdr:rowOff>
        </xdr:from>
        <xdr:to>
          <xdr:col>38</xdr:col>
          <xdr:colOff>110490</xdr:colOff>
          <xdr:row>202</xdr:row>
          <xdr:rowOff>0</xdr:rowOff>
        </xdr:to>
        <xdr:sp macro="" textlink="">
          <xdr:nvSpPr>
            <xdr:cNvPr id="3424" name="Option Button 1376" hidden="1">
              <a:extLst>
                <a:ext uri="{63B3BB69-23CF-44E3-9099-C40C66FF867C}">
                  <a14:compatExt spid="_x0000_s3424"/>
                </a:ext>
                <a:ext uri="{FF2B5EF4-FFF2-40B4-BE49-F238E27FC236}">
                  <a16:creationId xmlns:a16="http://schemas.microsoft.com/office/drawing/2014/main" id="{07EA772C-6453-4759-A9B7-D0A070B799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200</xdr:row>
          <xdr:rowOff>0</xdr:rowOff>
        </xdr:from>
        <xdr:to>
          <xdr:col>45</xdr:col>
          <xdr:colOff>0</xdr:colOff>
          <xdr:row>204</xdr:row>
          <xdr:rowOff>0</xdr:rowOff>
        </xdr:to>
        <xdr:sp macro="" textlink="">
          <xdr:nvSpPr>
            <xdr:cNvPr id="3425" name="Group Box 1377" hidden="1">
              <a:extLst>
                <a:ext uri="{63B3BB69-23CF-44E3-9099-C40C66FF867C}">
                  <a14:compatExt spid="_x0000_s3425"/>
                </a:ext>
                <a:ext uri="{FF2B5EF4-FFF2-40B4-BE49-F238E27FC236}">
                  <a16:creationId xmlns:a16="http://schemas.microsoft.com/office/drawing/2014/main" id="{B15D0E74-FB14-444C-988C-9F115CCB5C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99060</xdr:colOff>
          <xdr:row>180</xdr:row>
          <xdr:rowOff>0</xdr:rowOff>
        </xdr:from>
        <xdr:to>
          <xdr:col>35</xdr:col>
          <xdr:colOff>99060</xdr:colOff>
          <xdr:row>181</xdr:row>
          <xdr:rowOff>0</xdr:rowOff>
        </xdr:to>
        <xdr:sp macro="" textlink="">
          <xdr:nvSpPr>
            <xdr:cNvPr id="3426" name="Option Button 1378" hidden="1">
              <a:extLst>
                <a:ext uri="{63B3BB69-23CF-44E3-9099-C40C66FF867C}">
                  <a14:compatExt spid="_x0000_s3426"/>
                </a:ext>
                <a:ext uri="{FF2B5EF4-FFF2-40B4-BE49-F238E27FC236}">
                  <a16:creationId xmlns:a16="http://schemas.microsoft.com/office/drawing/2014/main" id="{66383ACE-961A-419C-9577-C79BF108B9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110490</xdr:colOff>
          <xdr:row>180</xdr:row>
          <xdr:rowOff>0</xdr:rowOff>
        </xdr:from>
        <xdr:to>
          <xdr:col>38</xdr:col>
          <xdr:colOff>110490</xdr:colOff>
          <xdr:row>181</xdr:row>
          <xdr:rowOff>0</xdr:rowOff>
        </xdr:to>
        <xdr:sp macro="" textlink="">
          <xdr:nvSpPr>
            <xdr:cNvPr id="3427" name="Option Button 1379" hidden="1">
              <a:extLst>
                <a:ext uri="{63B3BB69-23CF-44E3-9099-C40C66FF867C}">
                  <a14:compatExt spid="_x0000_s3427"/>
                </a:ext>
                <a:ext uri="{FF2B5EF4-FFF2-40B4-BE49-F238E27FC236}">
                  <a16:creationId xmlns:a16="http://schemas.microsoft.com/office/drawing/2014/main" id="{5872FA7D-04EC-4A92-94DC-2E3C06CC17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179</xdr:row>
          <xdr:rowOff>0</xdr:rowOff>
        </xdr:from>
        <xdr:to>
          <xdr:col>45</xdr:col>
          <xdr:colOff>0</xdr:colOff>
          <xdr:row>184</xdr:row>
          <xdr:rowOff>0</xdr:rowOff>
        </xdr:to>
        <xdr:sp macro="" textlink="">
          <xdr:nvSpPr>
            <xdr:cNvPr id="3428" name="Group Box 1380" hidden="1">
              <a:extLst>
                <a:ext uri="{63B3BB69-23CF-44E3-9099-C40C66FF867C}">
                  <a14:compatExt spid="_x0000_s3428"/>
                </a:ext>
                <a:ext uri="{FF2B5EF4-FFF2-40B4-BE49-F238E27FC236}">
                  <a16:creationId xmlns:a16="http://schemas.microsoft.com/office/drawing/2014/main" id="{44BE2C21-1009-40EA-A704-5C559794C6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110490</xdr:colOff>
          <xdr:row>61</xdr:row>
          <xdr:rowOff>0</xdr:rowOff>
        </xdr:from>
        <xdr:to>
          <xdr:col>35</xdr:col>
          <xdr:colOff>110490</xdr:colOff>
          <xdr:row>62</xdr:row>
          <xdr:rowOff>0</xdr:rowOff>
        </xdr:to>
        <xdr:sp macro="" textlink="">
          <xdr:nvSpPr>
            <xdr:cNvPr id="3446" name="Option Button 1398" hidden="1">
              <a:extLst>
                <a:ext uri="{63B3BB69-23CF-44E3-9099-C40C66FF867C}">
                  <a14:compatExt spid="_x0000_s3446"/>
                </a:ext>
                <a:ext uri="{FF2B5EF4-FFF2-40B4-BE49-F238E27FC236}">
                  <a16:creationId xmlns:a16="http://schemas.microsoft.com/office/drawing/2014/main" id="{89C7567B-9302-4975-AFA0-35AEC4574E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110490</xdr:colOff>
          <xdr:row>61</xdr:row>
          <xdr:rowOff>0</xdr:rowOff>
        </xdr:from>
        <xdr:to>
          <xdr:col>38</xdr:col>
          <xdr:colOff>110490</xdr:colOff>
          <xdr:row>62</xdr:row>
          <xdr:rowOff>0</xdr:rowOff>
        </xdr:to>
        <xdr:sp macro="" textlink="">
          <xdr:nvSpPr>
            <xdr:cNvPr id="3447" name="Option Button 1399" hidden="1">
              <a:extLst>
                <a:ext uri="{63B3BB69-23CF-44E3-9099-C40C66FF867C}">
                  <a14:compatExt spid="_x0000_s3447"/>
                </a:ext>
                <a:ext uri="{FF2B5EF4-FFF2-40B4-BE49-F238E27FC236}">
                  <a16:creationId xmlns:a16="http://schemas.microsoft.com/office/drawing/2014/main" id="{4BE22F6C-7351-4D8B-8533-184E618815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45</xdr:col>
          <xdr:colOff>0</xdr:colOff>
          <xdr:row>65</xdr:row>
          <xdr:rowOff>0</xdr:rowOff>
        </xdr:to>
        <xdr:sp macro="" textlink="">
          <xdr:nvSpPr>
            <xdr:cNvPr id="3449" name="Group Box 1401" hidden="1">
              <a:extLst>
                <a:ext uri="{63B3BB69-23CF-44E3-9099-C40C66FF867C}">
                  <a14:compatExt spid="_x0000_s3449"/>
                </a:ext>
                <a:ext uri="{FF2B5EF4-FFF2-40B4-BE49-F238E27FC236}">
                  <a16:creationId xmlns:a16="http://schemas.microsoft.com/office/drawing/2014/main" id="{1CED9FD1-FE51-4132-8F2E-3BCF17222B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38100</xdr:colOff>
      <xdr:row>228</xdr:row>
      <xdr:rowOff>11430</xdr:rowOff>
    </xdr:from>
    <xdr:to>
      <xdr:col>34</xdr:col>
      <xdr:colOff>0</xdr:colOff>
      <xdr:row>231</xdr:row>
      <xdr:rowOff>38100</xdr:rowOff>
    </xdr:to>
    <xdr:graphicFrame macro="">
      <xdr:nvGraphicFramePr>
        <xdr:cNvPr id="3302" name="Graphique 1254">
          <a:extLst>
            <a:ext uri="{FF2B5EF4-FFF2-40B4-BE49-F238E27FC236}">
              <a16:creationId xmlns:a16="http://schemas.microsoft.com/office/drawing/2014/main" id="{33CD77E3-0224-4013-91E7-5CFECF75AA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40</xdr:col>
      <xdr:colOff>68580</xdr:colOff>
      <xdr:row>94</xdr:row>
      <xdr:rowOff>0</xdr:rowOff>
    </xdr:from>
    <xdr:to>
      <xdr:col>40</xdr:col>
      <xdr:colOff>312420</xdr:colOff>
      <xdr:row>95</xdr:row>
      <xdr:rowOff>121920</xdr:rowOff>
    </xdr:to>
    <xdr:pic>
      <xdr:nvPicPr>
        <xdr:cNvPr id="3451" name="Picture 1403" descr="AuditBoutons8">
          <a:extLst>
            <a:ext uri="{FF2B5EF4-FFF2-40B4-BE49-F238E27FC236}">
              <a16:creationId xmlns:a16="http://schemas.microsoft.com/office/drawing/2014/main" id="{C5382DAC-128B-4B36-AF48-2B66C0915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14192250"/>
          <a:ext cx="243840" cy="278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129540</xdr:colOff>
      <xdr:row>94</xdr:row>
      <xdr:rowOff>0</xdr:rowOff>
    </xdr:from>
    <xdr:to>
      <xdr:col>35</xdr:col>
      <xdr:colOff>110490</xdr:colOff>
      <xdr:row>95</xdr:row>
      <xdr:rowOff>133350</xdr:rowOff>
    </xdr:to>
    <xdr:pic>
      <xdr:nvPicPr>
        <xdr:cNvPr id="3452" name="Picture 1404" descr="Oui">
          <a:extLst>
            <a:ext uri="{FF2B5EF4-FFF2-40B4-BE49-F238E27FC236}">
              <a16:creationId xmlns:a16="http://schemas.microsoft.com/office/drawing/2014/main" id="{412CD2F7-BA3C-4790-8B7A-D267031F6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2580" y="14192250"/>
          <a:ext cx="19812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118110</xdr:colOff>
      <xdr:row>93</xdr:row>
      <xdr:rowOff>209550</xdr:rowOff>
    </xdr:from>
    <xdr:to>
      <xdr:col>38</xdr:col>
      <xdr:colOff>80010</xdr:colOff>
      <xdr:row>95</xdr:row>
      <xdr:rowOff>133350</xdr:rowOff>
    </xdr:to>
    <xdr:pic>
      <xdr:nvPicPr>
        <xdr:cNvPr id="3453" name="Picture 1405" descr="Non">
          <a:extLst>
            <a:ext uri="{FF2B5EF4-FFF2-40B4-BE49-F238E27FC236}">
              <a16:creationId xmlns:a16="http://schemas.microsoft.com/office/drawing/2014/main" id="{DF152F89-6DA7-4DE0-8D36-F951AFB05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2640" y="14135100"/>
          <a:ext cx="179070" cy="346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42</xdr:col>
      <xdr:colOff>68580</xdr:colOff>
      <xdr:row>91</xdr:row>
      <xdr:rowOff>95250</xdr:rowOff>
    </xdr:from>
    <xdr:to>
      <xdr:col>42</xdr:col>
      <xdr:colOff>300990</xdr:colOff>
      <xdr:row>95</xdr:row>
      <xdr:rowOff>106680</xdr:rowOff>
    </xdr:to>
    <xdr:pic>
      <xdr:nvPicPr>
        <xdr:cNvPr id="3454" name="Picture 1406" descr="SansObjet">
          <a:extLst>
            <a:ext uri="{FF2B5EF4-FFF2-40B4-BE49-F238E27FC236}">
              <a16:creationId xmlns:a16="http://schemas.microsoft.com/office/drawing/2014/main" id="{8157427C-19D5-4E0D-95A1-5D75CDF0D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13586460"/>
          <a:ext cx="232410" cy="868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68580</xdr:colOff>
      <xdr:row>150</xdr:row>
      <xdr:rowOff>0</xdr:rowOff>
    </xdr:from>
    <xdr:to>
      <xdr:col>40</xdr:col>
      <xdr:colOff>312420</xdr:colOff>
      <xdr:row>151</xdr:row>
      <xdr:rowOff>121920</xdr:rowOff>
    </xdr:to>
    <xdr:pic>
      <xdr:nvPicPr>
        <xdr:cNvPr id="3455" name="Picture 1407" descr="AuditBoutons8">
          <a:extLst>
            <a:ext uri="{FF2B5EF4-FFF2-40B4-BE49-F238E27FC236}">
              <a16:creationId xmlns:a16="http://schemas.microsoft.com/office/drawing/2014/main" id="{66607A8F-CF04-4BBD-A3BF-40D6EEA4D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23309580"/>
          <a:ext cx="243840" cy="278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129540</xdr:colOff>
      <xdr:row>150</xdr:row>
      <xdr:rowOff>0</xdr:rowOff>
    </xdr:from>
    <xdr:to>
      <xdr:col>35</xdr:col>
      <xdr:colOff>110490</xdr:colOff>
      <xdr:row>151</xdr:row>
      <xdr:rowOff>133350</xdr:rowOff>
    </xdr:to>
    <xdr:pic>
      <xdr:nvPicPr>
        <xdr:cNvPr id="3456" name="Picture 1408" descr="Oui">
          <a:extLst>
            <a:ext uri="{FF2B5EF4-FFF2-40B4-BE49-F238E27FC236}">
              <a16:creationId xmlns:a16="http://schemas.microsoft.com/office/drawing/2014/main" id="{E3AAE46A-E16E-4A08-A16E-7C7CC7CAB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2580" y="23309580"/>
          <a:ext cx="198120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118110</xdr:colOff>
      <xdr:row>149</xdr:row>
      <xdr:rowOff>209550</xdr:rowOff>
    </xdr:from>
    <xdr:to>
      <xdr:col>38</xdr:col>
      <xdr:colOff>80010</xdr:colOff>
      <xdr:row>151</xdr:row>
      <xdr:rowOff>133350</xdr:rowOff>
    </xdr:to>
    <xdr:pic>
      <xdr:nvPicPr>
        <xdr:cNvPr id="3457" name="Picture 1409" descr="Non">
          <a:extLst>
            <a:ext uri="{FF2B5EF4-FFF2-40B4-BE49-F238E27FC236}">
              <a16:creationId xmlns:a16="http://schemas.microsoft.com/office/drawing/2014/main" id="{0A1E758B-5D81-46D4-BC2E-9920663D9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2640" y="23252430"/>
          <a:ext cx="179070" cy="346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42</xdr:col>
      <xdr:colOff>68580</xdr:colOff>
      <xdr:row>147</xdr:row>
      <xdr:rowOff>95250</xdr:rowOff>
    </xdr:from>
    <xdr:to>
      <xdr:col>42</xdr:col>
      <xdr:colOff>300990</xdr:colOff>
      <xdr:row>151</xdr:row>
      <xdr:rowOff>106680</xdr:rowOff>
    </xdr:to>
    <xdr:pic>
      <xdr:nvPicPr>
        <xdr:cNvPr id="3458" name="Picture 1410" descr="SansObjet">
          <a:extLst>
            <a:ext uri="{FF2B5EF4-FFF2-40B4-BE49-F238E27FC236}">
              <a16:creationId xmlns:a16="http://schemas.microsoft.com/office/drawing/2014/main" id="{DA769E3E-906E-4D12-B5B4-947CE85C4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22703790"/>
          <a:ext cx="232410" cy="868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80010</xdr:colOff>
          <xdr:row>155</xdr:row>
          <xdr:rowOff>0</xdr:rowOff>
        </xdr:from>
        <xdr:to>
          <xdr:col>40</xdr:col>
          <xdr:colOff>293370</xdr:colOff>
          <xdr:row>156</xdr:row>
          <xdr:rowOff>0</xdr:rowOff>
        </xdr:to>
        <xdr:sp macro="" textlink="">
          <xdr:nvSpPr>
            <xdr:cNvPr id="3459" name="Option Button 1411" hidden="1">
              <a:extLst>
                <a:ext uri="{63B3BB69-23CF-44E3-9099-C40C66FF867C}">
                  <a14:compatExt spid="_x0000_s3459"/>
                </a:ext>
                <a:ext uri="{FF2B5EF4-FFF2-40B4-BE49-F238E27FC236}">
                  <a16:creationId xmlns:a16="http://schemas.microsoft.com/office/drawing/2014/main" id="{1AE34026-AEA4-4FD2-9B51-7F39926122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80010</xdr:colOff>
          <xdr:row>163</xdr:row>
          <xdr:rowOff>0</xdr:rowOff>
        </xdr:from>
        <xdr:to>
          <xdr:col>40</xdr:col>
          <xdr:colOff>293370</xdr:colOff>
          <xdr:row>164</xdr:row>
          <xdr:rowOff>0</xdr:rowOff>
        </xdr:to>
        <xdr:sp macro="" textlink="">
          <xdr:nvSpPr>
            <xdr:cNvPr id="3460" name="Option Button 1412" hidden="1">
              <a:extLst>
                <a:ext uri="{63B3BB69-23CF-44E3-9099-C40C66FF867C}">
                  <a14:compatExt spid="_x0000_s3460"/>
                </a:ext>
                <a:ext uri="{FF2B5EF4-FFF2-40B4-BE49-F238E27FC236}">
                  <a16:creationId xmlns:a16="http://schemas.microsoft.com/office/drawing/2014/main" id="{CA3084A3-72D5-4D8B-B015-FCDBD3E92B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80010</xdr:colOff>
          <xdr:row>174</xdr:row>
          <xdr:rowOff>0</xdr:rowOff>
        </xdr:from>
        <xdr:to>
          <xdr:col>40</xdr:col>
          <xdr:colOff>293370</xdr:colOff>
          <xdr:row>175</xdr:row>
          <xdr:rowOff>0</xdr:rowOff>
        </xdr:to>
        <xdr:sp macro="" textlink="">
          <xdr:nvSpPr>
            <xdr:cNvPr id="3461" name="Option Button 1413" hidden="1">
              <a:extLst>
                <a:ext uri="{63B3BB69-23CF-44E3-9099-C40C66FF867C}">
                  <a14:compatExt spid="_x0000_s3461"/>
                </a:ext>
                <a:ext uri="{FF2B5EF4-FFF2-40B4-BE49-F238E27FC236}">
                  <a16:creationId xmlns:a16="http://schemas.microsoft.com/office/drawing/2014/main" id="{01CD17BC-BE01-493F-A954-95061C315A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80010</xdr:colOff>
          <xdr:row>189</xdr:row>
          <xdr:rowOff>0</xdr:rowOff>
        </xdr:from>
        <xdr:to>
          <xdr:col>40</xdr:col>
          <xdr:colOff>293370</xdr:colOff>
          <xdr:row>190</xdr:row>
          <xdr:rowOff>0</xdr:rowOff>
        </xdr:to>
        <xdr:sp macro="" textlink="">
          <xdr:nvSpPr>
            <xdr:cNvPr id="3462" name="Option Button 1414" hidden="1">
              <a:extLst>
                <a:ext uri="{63B3BB69-23CF-44E3-9099-C40C66FF867C}">
                  <a14:compatExt spid="_x0000_s3462"/>
                </a:ext>
                <a:ext uri="{FF2B5EF4-FFF2-40B4-BE49-F238E27FC236}">
                  <a16:creationId xmlns:a16="http://schemas.microsoft.com/office/drawing/2014/main" id="{A69164EC-4C82-475D-8EBA-44D4A0EF2C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80010</xdr:colOff>
          <xdr:row>206</xdr:row>
          <xdr:rowOff>0</xdr:rowOff>
        </xdr:from>
        <xdr:to>
          <xdr:col>40</xdr:col>
          <xdr:colOff>293370</xdr:colOff>
          <xdr:row>207</xdr:row>
          <xdr:rowOff>0</xdr:rowOff>
        </xdr:to>
        <xdr:sp macro="" textlink="">
          <xdr:nvSpPr>
            <xdr:cNvPr id="3463" name="Option Button 1415" hidden="1">
              <a:extLst>
                <a:ext uri="{63B3BB69-23CF-44E3-9099-C40C66FF867C}">
                  <a14:compatExt spid="_x0000_s3463"/>
                </a:ext>
                <a:ext uri="{FF2B5EF4-FFF2-40B4-BE49-F238E27FC236}">
                  <a16:creationId xmlns:a16="http://schemas.microsoft.com/office/drawing/2014/main" id="{6B67AC79-D735-4681-8A56-658ED2FFF1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80010</xdr:colOff>
          <xdr:row>168</xdr:row>
          <xdr:rowOff>0</xdr:rowOff>
        </xdr:from>
        <xdr:to>
          <xdr:col>40</xdr:col>
          <xdr:colOff>293370</xdr:colOff>
          <xdr:row>169</xdr:row>
          <xdr:rowOff>0</xdr:rowOff>
        </xdr:to>
        <xdr:sp macro="" textlink="">
          <xdr:nvSpPr>
            <xdr:cNvPr id="3464" name="Option Button 1416" hidden="1">
              <a:extLst>
                <a:ext uri="{63B3BB69-23CF-44E3-9099-C40C66FF867C}">
                  <a14:compatExt spid="_x0000_s3464"/>
                </a:ext>
                <a:ext uri="{FF2B5EF4-FFF2-40B4-BE49-F238E27FC236}">
                  <a16:creationId xmlns:a16="http://schemas.microsoft.com/office/drawing/2014/main" id="{02CB8455-E401-4D9D-B658-EA5F6F63FE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80010</xdr:colOff>
          <xdr:row>213</xdr:row>
          <xdr:rowOff>0</xdr:rowOff>
        </xdr:from>
        <xdr:to>
          <xdr:col>40</xdr:col>
          <xdr:colOff>293370</xdr:colOff>
          <xdr:row>214</xdr:row>
          <xdr:rowOff>0</xdr:rowOff>
        </xdr:to>
        <xdr:sp macro="" textlink="">
          <xdr:nvSpPr>
            <xdr:cNvPr id="3465" name="Option Button 1417" hidden="1">
              <a:extLst>
                <a:ext uri="{63B3BB69-23CF-44E3-9099-C40C66FF867C}">
                  <a14:compatExt spid="_x0000_s3465"/>
                </a:ext>
                <a:ext uri="{FF2B5EF4-FFF2-40B4-BE49-F238E27FC236}">
                  <a16:creationId xmlns:a16="http://schemas.microsoft.com/office/drawing/2014/main" id="{5DFAA09A-FE6C-49E5-91CD-D14D1DC527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80010</xdr:colOff>
          <xdr:row>195</xdr:row>
          <xdr:rowOff>0</xdr:rowOff>
        </xdr:from>
        <xdr:to>
          <xdr:col>40</xdr:col>
          <xdr:colOff>293370</xdr:colOff>
          <xdr:row>196</xdr:row>
          <xdr:rowOff>0</xdr:rowOff>
        </xdr:to>
        <xdr:sp macro="" textlink="">
          <xdr:nvSpPr>
            <xdr:cNvPr id="3466" name="Option Button 1418" hidden="1">
              <a:extLst>
                <a:ext uri="{63B3BB69-23CF-44E3-9099-C40C66FF867C}">
                  <a14:compatExt spid="_x0000_s3466"/>
                </a:ext>
                <a:ext uri="{FF2B5EF4-FFF2-40B4-BE49-F238E27FC236}">
                  <a16:creationId xmlns:a16="http://schemas.microsoft.com/office/drawing/2014/main" id="{EC24A9EA-658A-42D3-9E10-DEF6175D37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80010</xdr:colOff>
          <xdr:row>201</xdr:row>
          <xdr:rowOff>0</xdr:rowOff>
        </xdr:from>
        <xdr:to>
          <xdr:col>40</xdr:col>
          <xdr:colOff>293370</xdr:colOff>
          <xdr:row>202</xdr:row>
          <xdr:rowOff>0</xdr:rowOff>
        </xdr:to>
        <xdr:sp macro="" textlink="">
          <xdr:nvSpPr>
            <xdr:cNvPr id="3467" name="Option Button 1419" hidden="1">
              <a:extLst>
                <a:ext uri="{63B3BB69-23CF-44E3-9099-C40C66FF867C}">
                  <a14:compatExt spid="_x0000_s3467"/>
                </a:ext>
                <a:ext uri="{FF2B5EF4-FFF2-40B4-BE49-F238E27FC236}">
                  <a16:creationId xmlns:a16="http://schemas.microsoft.com/office/drawing/2014/main" id="{7F70CDF9-B4F1-4A0D-B392-3B4AF64DAE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80010</xdr:colOff>
          <xdr:row>180</xdr:row>
          <xdr:rowOff>0</xdr:rowOff>
        </xdr:from>
        <xdr:to>
          <xdr:col>40</xdr:col>
          <xdr:colOff>293370</xdr:colOff>
          <xdr:row>181</xdr:row>
          <xdr:rowOff>0</xdr:rowOff>
        </xdr:to>
        <xdr:sp macro="" textlink="">
          <xdr:nvSpPr>
            <xdr:cNvPr id="3468" name="Option Button 1420" hidden="1">
              <a:extLst>
                <a:ext uri="{63B3BB69-23CF-44E3-9099-C40C66FF867C}">
                  <a14:compatExt spid="_x0000_s3468"/>
                </a:ext>
                <a:ext uri="{FF2B5EF4-FFF2-40B4-BE49-F238E27FC236}">
                  <a16:creationId xmlns:a16="http://schemas.microsoft.com/office/drawing/2014/main" id="{8E44F53A-F3B8-4C59-8B80-515056E951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80010</xdr:colOff>
          <xdr:row>101</xdr:row>
          <xdr:rowOff>0</xdr:rowOff>
        </xdr:from>
        <xdr:to>
          <xdr:col>40</xdr:col>
          <xdr:colOff>293370</xdr:colOff>
          <xdr:row>102</xdr:row>
          <xdr:rowOff>0</xdr:rowOff>
        </xdr:to>
        <xdr:sp macro="" textlink="">
          <xdr:nvSpPr>
            <xdr:cNvPr id="3479" name="Option Button 1431" hidden="1">
              <a:extLst>
                <a:ext uri="{63B3BB69-23CF-44E3-9099-C40C66FF867C}">
                  <a14:compatExt spid="_x0000_s3479"/>
                </a:ext>
                <a:ext uri="{FF2B5EF4-FFF2-40B4-BE49-F238E27FC236}">
                  <a16:creationId xmlns:a16="http://schemas.microsoft.com/office/drawing/2014/main" id="{C5F7D95E-3B19-4A5D-821F-CFF3F58B9B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80010</xdr:colOff>
          <xdr:row>120</xdr:row>
          <xdr:rowOff>0</xdr:rowOff>
        </xdr:from>
        <xdr:to>
          <xdr:col>40</xdr:col>
          <xdr:colOff>293370</xdr:colOff>
          <xdr:row>121</xdr:row>
          <xdr:rowOff>0</xdr:rowOff>
        </xdr:to>
        <xdr:sp macro="" textlink="">
          <xdr:nvSpPr>
            <xdr:cNvPr id="3480" name="Option Button 1432" hidden="1">
              <a:extLst>
                <a:ext uri="{63B3BB69-23CF-44E3-9099-C40C66FF867C}">
                  <a14:compatExt spid="_x0000_s3480"/>
                </a:ext>
                <a:ext uri="{FF2B5EF4-FFF2-40B4-BE49-F238E27FC236}">
                  <a16:creationId xmlns:a16="http://schemas.microsoft.com/office/drawing/2014/main" id="{49E5581C-C812-46B7-BFB9-E38F83F5CD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80010</xdr:colOff>
          <xdr:row>134</xdr:row>
          <xdr:rowOff>0</xdr:rowOff>
        </xdr:from>
        <xdr:to>
          <xdr:col>40</xdr:col>
          <xdr:colOff>293370</xdr:colOff>
          <xdr:row>135</xdr:row>
          <xdr:rowOff>0</xdr:rowOff>
        </xdr:to>
        <xdr:sp macro="" textlink="">
          <xdr:nvSpPr>
            <xdr:cNvPr id="3481" name="Option Button 1433" hidden="1">
              <a:extLst>
                <a:ext uri="{63B3BB69-23CF-44E3-9099-C40C66FF867C}">
                  <a14:compatExt spid="_x0000_s3481"/>
                </a:ext>
                <a:ext uri="{FF2B5EF4-FFF2-40B4-BE49-F238E27FC236}">
                  <a16:creationId xmlns:a16="http://schemas.microsoft.com/office/drawing/2014/main" id="{90491F28-C09C-445C-B300-B00D9933E7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80010</xdr:colOff>
          <xdr:row>140</xdr:row>
          <xdr:rowOff>0</xdr:rowOff>
        </xdr:from>
        <xdr:to>
          <xdr:col>40</xdr:col>
          <xdr:colOff>293370</xdr:colOff>
          <xdr:row>141</xdr:row>
          <xdr:rowOff>0</xdr:rowOff>
        </xdr:to>
        <xdr:sp macro="" textlink="">
          <xdr:nvSpPr>
            <xdr:cNvPr id="3482" name="Option Button 1434" hidden="1">
              <a:extLst>
                <a:ext uri="{63B3BB69-23CF-44E3-9099-C40C66FF867C}">
                  <a14:compatExt spid="_x0000_s3482"/>
                </a:ext>
                <a:ext uri="{FF2B5EF4-FFF2-40B4-BE49-F238E27FC236}">
                  <a16:creationId xmlns:a16="http://schemas.microsoft.com/office/drawing/2014/main" id="{A62BC25F-9AFF-42C9-959C-2777247723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68580</xdr:colOff>
          <xdr:row>47</xdr:row>
          <xdr:rowOff>0</xdr:rowOff>
        </xdr:from>
        <xdr:to>
          <xdr:col>40</xdr:col>
          <xdr:colOff>281940</xdr:colOff>
          <xdr:row>48</xdr:row>
          <xdr:rowOff>0</xdr:rowOff>
        </xdr:to>
        <xdr:sp macro="" textlink="">
          <xdr:nvSpPr>
            <xdr:cNvPr id="3487" name="Option Button 1439" hidden="1">
              <a:extLst>
                <a:ext uri="{63B3BB69-23CF-44E3-9099-C40C66FF867C}">
                  <a14:compatExt spid="_x0000_s3487"/>
                </a:ext>
                <a:ext uri="{FF2B5EF4-FFF2-40B4-BE49-F238E27FC236}">
                  <a16:creationId xmlns:a16="http://schemas.microsoft.com/office/drawing/2014/main" id="{1CF52D0D-638D-4739-9FF9-E9F09CF249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68580</xdr:colOff>
          <xdr:row>56</xdr:row>
          <xdr:rowOff>0</xdr:rowOff>
        </xdr:from>
        <xdr:to>
          <xdr:col>40</xdr:col>
          <xdr:colOff>281940</xdr:colOff>
          <xdr:row>57</xdr:row>
          <xdr:rowOff>0</xdr:rowOff>
        </xdr:to>
        <xdr:sp macro="" textlink="">
          <xdr:nvSpPr>
            <xdr:cNvPr id="3488" name="Option Button 1440" hidden="1">
              <a:extLst>
                <a:ext uri="{63B3BB69-23CF-44E3-9099-C40C66FF867C}">
                  <a14:compatExt spid="_x0000_s3488"/>
                </a:ext>
                <a:ext uri="{FF2B5EF4-FFF2-40B4-BE49-F238E27FC236}">
                  <a16:creationId xmlns:a16="http://schemas.microsoft.com/office/drawing/2014/main" id="{08CEE459-E169-4DFD-A678-4936B483A5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68580</xdr:colOff>
          <xdr:row>67</xdr:row>
          <xdr:rowOff>0</xdr:rowOff>
        </xdr:from>
        <xdr:to>
          <xdr:col>40</xdr:col>
          <xdr:colOff>281940</xdr:colOff>
          <xdr:row>68</xdr:row>
          <xdr:rowOff>0</xdr:rowOff>
        </xdr:to>
        <xdr:sp macro="" textlink="">
          <xdr:nvSpPr>
            <xdr:cNvPr id="3489" name="Option Button 1441" hidden="1">
              <a:extLst>
                <a:ext uri="{63B3BB69-23CF-44E3-9099-C40C66FF867C}">
                  <a14:compatExt spid="_x0000_s3489"/>
                </a:ext>
                <a:ext uri="{FF2B5EF4-FFF2-40B4-BE49-F238E27FC236}">
                  <a16:creationId xmlns:a16="http://schemas.microsoft.com/office/drawing/2014/main" id="{A44BC859-865C-4392-ACBA-C3F19A2288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68580</xdr:colOff>
          <xdr:row>72</xdr:row>
          <xdr:rowOff>0</xdr:rowOff>
        </xdr:from>
        <xdr:to>
          <xdr:col>40</xdr:col>
          <xdr:colOff>281940</xdr:colOff>
          <xdr:row>73</xdr:row>
          <xdr:rowOff>0</xdr:rowOff>
        </xdr:to>
        <xdr:sp macro="" textlink="">
          <xdr:nvSpPr>
            <xdr:cNvPr id="3490" name="Option Button 1442" hidden="1">
              <a:extLst>
                <a:ext uri="{63B3BB69-23CF-44E3-9099-C40C66FF867C}">
                  <a14:compatExt spid="_x0000_s3490"/>
                </a:ext>
                <a:ext uri="{FF2B5EF4-FFF2-40B4-BE49-F238E27FC236}">
                  <a16:creationId xmlns:a16="http://schemas.microsoft.com/office/drawing/2014/main" id="{A95BAAC0-5E8F-4FC8-8A04-5F7B68BCEC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68580</xdr:colOff>
          <xdr:row>80</xdr:row>
          <xdr:rowOff>0</xdr:rowOff>
        </xdr:from>
        <xdr:to>
          <xdr:col>40</xdr:col>
          <xdr:colOff>281940</xdr:colOff>
          <xdr:row>81</xdr:row>
          <xdr:rowOff>0</xdr:rowOff>
        </xdr:to>
        <xdr:sp macro="" textlink="">
          <xdr:nvSpPr>
            <xdr:cNvPr id="3491" name="Option Button 1443" hidden="1">
              <a:extLst>
                <a:ext uri="{63B3BB69-23CF-44E3-9099-C40C66FF867C}">
                  <a14:compatExt spid="_x0000_s3491"/>
                </a:ext>
                <a:ext uri="{FF2B5EF4-FFF2-40B4-BE49-F238E27FC236}">
                  <a16:creationId xmlns:a16="http://schemas.microsoft.com/office/drawing/2014/main" id="{219AAB10-D40B-4FE3-8BED-AE0FAF94A8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68580</xdr:colOff>
          <xdr:row>85</xdr:row>
          <xdr:rowOff>0</xdr:rowOff>
        </xdr:from>
        <xdr:to>
          <xdr:col>40</xdr:col>
          <xdr:colOff>281940</xdr:colOff>
          <xdr:row>86</xdr:row>
          <xdr:rowOff>0</xdr:rowOff>
        </xdr:to>
        <xdr:sp macro="" textlink="">
          <xdr:nvSpPr>
            <xdr:cNvPr id="3492" name="Option Button 1444" hidden="1">
              <a:extLst>
                <a:ext uri="{63B3BB69-23CF-44E3-9099-C40C66FF867C}">
                  <a14:compatExt spid="_x0000_s3492"/>
                </a:ext>
                <a:ext uri="{FF2B5EF4-FFF2-40B4-BE49-F238E27FC236}">
                  <a16:creationId xmlns:a16="http://schemas.microsoft.com/office/drawing/2014/main" id="{48F27779-CA2E-408A-BF3E-AD26066607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68580</xdr:colOff>
          <xdr:row>61</xdr:row>
          <xdr:rowOff>0</xdr:rowOff>
        </xdr:from>
        <xdr:to>
          <xdr:col>40</xdr:col>
          <xdr:colOff>281940</xdr:colOff>
          <xdr:row>62</xdr:row>
          <xdr:rowOff>0</xdr:rowOff>
        </xdr:to>
        <xdr:sp macro="" textlink="">
          <xdr:nvSpPr>
            <xdr:cNvPr id="3493" name="Option Button 1445" hidden="1">
              <a:extLst>
                <a:ext uri="{63B3BB69-23CF-44E3-9099-C40C66FF867C}">
                  <a14:compatExt spid="_x0000_s3493"/>
                </a:ext>
                <a:ext uri="{FF2B5EF4-FFF2-40B4-BE49-F238E27FC236}">
                  <a16:creationId xmlns:a16="http://schemas.microsoft.com/office/drawing/2014/main" id="{C3DA3DD8-D860-4C5D-9541-1B4F5D7132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68580</xdr:colOff>
          <xdr:row>47</xdr:row>
          <xdr:rowOff>0</xdr:rowOff>
        </xdr:from>
        <xdr:to>
          <xdr:col>43</xdr:col>
          <xdr:colOff>0</xdr:colOff>
          <xdr:row>48</xdr:row>
          <xdr:rowOff>0</xdr:rowOff>
        </xdr:to>
        <xdr:sp macro="" textlink="">
          <xdr:nvSpPr>
            <xdr:cNvPr id="3501" name="Option Button 1453" hidden="1">
              <a:extLst>
                <a:ext uri="{63B3BB69-23CF-44E3-9099-C40C66FF867C}">
                  <a14:compatExt spid="_x0000_s3501"/>
                </a:ext>
                <a:ext uri="{FF2B5EF4-FFF2-40B4-BE49-F238E27FC236}">
                  <a16:creationId xmlns:a16="http://schemas.microsoft.com/office/drawing/2014/main" id="{8EED1BBB-2637-41B7-B713-1A677E64B7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68580</xdr:colOff>
          <xdr:row>56</xdr:row>
          <xdr:rowOff>0</xdr:rowOff>
        </xdr:from>
        <xdr:to>
          <xdr:col>43</xdr:col>
          <xdr:colOff>0</xdr:colOff>
          <xdr:row>57</xdr:row>
          <xdr:rowOff>0</xdr:rowOff>
        </xdr:to>
        <xdr:sp macro="" textlink="">
          <xdr:nvSpPr>
            <xdr:cNvPr id="3502" name="Option Button 1454" hidden="1">
              <a:extLst>
                <a:ext uri="{63B3BB69-23CF-44E3-9099-C40C66FF867C}">
                  <a14:compatExt spid="_x0000_s3502"/>
                </a:ext>
                <a:ext uri="{FF2B5EF4-FFF2-40B4-BE49-F238E27FC236}">
                  <a16:creationId xmlns:a16="http://schemas.microsoft.com/office/drawing/2014/main" id="{ED87B3D3-56C5-4B76-9593-D9FA94C4A2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68580</xdr:colOff>
          <xdr:row>61</xdr:row>
          <xdr:rowOff>0</xdr:rowOff>
        </xdr:from>
        <xdr:to>
          <xdr:col>43</xdr:col>
          <xdr:colOff>0</xdr:colOff>
          <xdr:row>62</xdr:row>
          <xdr:rowOff>0</xdr:rowOff>
        </xdr:to>
        <xdr:sp macro="" textlink="">
          <xdr:nvSpPr>
            <xdr:cNvPr id="3503" name="Option Button 1455" hidden="1">
              <a:extLst>
                <a:ext uri="{63B3BB69-23CF-44E3-9099-C40C66FF867C}">
                  <a14:compatExt spid="_x0000_s3503"/>
                </a:ext>
                <a:ext uri="{FF2B5EF4-FFF2-40B4-BE49-F238E27FC236}">
                  <a16:creationId xmlns:a16="http://schemas.microsoft.com/office/drawing/2014/main" id="{75CCDE85-F754-4067-BAA7-0CA41BC051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68580</xdr:colOff>
          <xdr:row>67</xdr:row>
          <xdr:rowOff>0</xdr:rowOff>
        </xdr:from>
        <xdr:to>
          <xdr:col>43</xdr:col>
          <xdr:colOff>0</xdr:colOff>
          <xdr:row>68</xdr:row>
          <xdr:rowOff>0</xdr:rowOff>
        </xdr:to>
        <xdr:sp macro="" textlink="">
          <xdr:nvSpPr>
            <xdr:cNvPr id="3504" name="Option Button 1456" hidden="1">
              <a:extLst>
                <a:ext uri="{63B3BB69-23CF-44E3-9099-C40C66FF867C}">
                  <a14:compatExt spid="_x0000_s3504"/>
                </a:ext>
                <a:ext uri="{FF2B5EF4-FFF2-40B4-BE49-F238E27FC236}">
                  <a16:creationId xmlns:a16="http://schemas.microsoft.com/office/drawing/2014/main" id="{AEE2E76E-5AC7-4A22-9FCD-5680465550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68580</xdr:colOff>
          <xdr:row>72</xdr:row>
          <xdr:rowOff>0</xdr:rowOff>
        </xdr:from>
        <xdr:to>
          <xdr:col>43</xdr:col>
          <xdr:colOff>0</xdr:colOff>
          <xdr:row>73</xdr:row>
          <xdr:rowOff>0</xdr:rowOff>
        </xdr:to>
        <xdr:sp macro="" textlink="">
          <xdr:nvSpPr>
            <xdr:cNvPr id="3506" name="Option Button 1458" hidden="1">
              <a:extLst>
                <a:ext uri="{63B3BB69-23CF-44E3-9099-C40C66FF867C}">
                  <a14:compatExt spid="_x0000_s3506"/>
                </a:ext>
                <a:ext uri="{FF2B5EF4-FFF2-40B4-BE49-F238E27FC236}">
                  <a16:creationId xmlns:a16="http://schemas.microsoft.com/office/drawing/2014/main" id="{41AF36DD-902A-43BD-A64A-20B0EFA40C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68580</xdr:colOff>
          <xdr:row>80</xdr:row>
          <xdr:rowOff>0</xdr:rowOff>
        </xdr:from>
        <xdr:to>
          <xdr:col>43</xdr:col>
          <xdr:colOff>0</xdr:colOff>
          <xdr:row>81</xdr:row>
          <xdr:rowOff>0</xdr:rowOff>
        </xdr:to>
        <xdr:sp macro="" textlink="">
          <xdr:nvSpPr>
            <xdr:cNvPr id="3507" name="Option Button 1459" hidden="1">
              <a:extLst>
                <a:ext uri="{63B3BB69-23CF-44E3-9099-C40C66FF867C}">
                  <a14:compatExt spid="_x0000_s3507"/>
                </a:ext>
                <a:ext uri="{FF2B5EF4-FFF2-40B4-BE49-F238E27FC236}">
                  <a16:creationId xmlns:a16="http://schemas.microsoft.com/office/drawing/2014/main" id="{AD5F7855-F033-4A6A-BCD4-F8078A6F4A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68580</xdr:colOff>
          <xdr:row>85</xdr:row>
          <xdr:rowOff>0</xdr:rowOff>
        </xdr:from>
        <xdr:to>
          <xdr:col>43</xdr:col>
          <xdr:colOff>0</xdr:colOff>
          <xdr:row>86</xdr:row>
          <xdr:rowOff>0</xdr:rowOff>
        </xdr:to>
        <xdr:sp macro="" textlink="">
          <xdr:nvSpPr>
            <xdr:cNvPr id="3508" name="Option Button 1460" hidden="1">
              <a:extLst>
                <a:ext uri="{63B3BB69-23CF-44E3-9099-C40C66FF867C}">
                  <a14:compatExt spid="_x0000_s3508"/>
                </a:ext>
                <a:ext uri="{FF2B5EF4-FFF2-40B4-BE49-F238E27FC236}">
                  <a16:creationId xmlns:a16="http://schemas.microsoft.com/office/drawing/2014/main" id="{EB038A62-2924-4F82-B3DC-6E7BAFC770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80010</xdr:colOff>
          <xdr:row>101</xdr:row>
          <xdr:rowOff>0</xdr:rowOff>
        </xdr:from>
        <xdr:to>
          <xdr:col>43</xdr:col>
          <xdr:colOff>11430</xdr:colOff>
          <xdr:row>102</xdr:row>
          <xdr:rowOff>0</xdr:rowOff>
        </xdr:to>
        <xdr:sp macro="" textlink="">
          <xdr:nvSpPr>
            <xdr:cNvPr id="3509" name="Option Button 1461" hidden="1">
              <a:extLst>
                <a:ext uri="{63B3BB69-23CF-44E3-9099-C40C66FF867C}">
                  <a14:compatExt spid="_x0000_s3509"/>
                </a:ext>
                <a:ext uri="{FF2B5EF4-FFF2-40B4-BE49-F238E27FC236}">
                  <a16:creationId xmlns:a16="http://schemas.microsoft.com/office/drawing/2014/main" id="{19297386-DF4E-40AB-9649-E23B2BE285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80010</xdr:colOff>
          <xdr:row>120</xdr:row>
          <xdr:rowOff>0</xdr:rowOff>
        </xdr:from>
        <xdr:to>
          <xdr:col>43</xdr:col>
          <xdr:colOff>11430</xdr:colOff>
          <xdr:row>121</xdr:row>
          <xdr:rowOff>0</xdr:rowOff>
        </xdr:to>
        <xdr:sp macro="" textlink="">
          <xdr:nvSpPr>
            <xdr:cNvPr id="3510" name="Option Button 1462" hidden="1">
              <a:extLst>
                <a:ext uri="{63B3BB69-23CF-44E3-9099-C40C66FF867C}">
                  <a14:compatExt spid="_x0000_s3510"/>
                </a:ext>
                <a:ext uri="{FF2B5EF4-FFF2-40B4-BE49-F238E27FC236}">
                  <a16:creationId xmlns:a16="http://schemas.microsoft.com/office/drawing/2014/main" id="{B213033C-2DD6-4423-8FFA-ACFF1F46CA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80010</xdr:colOff>
          <xdr:row>134</xdr:row>
          <xdr:rowOff>0</xdr:rowOff>
        </xdr:from>
        <xdr:to>
          <xdr:col>43</xdr:col>
          <xdr:colOff>11430</xdr:colOff>
          <xdr:row>135</xdr:row>
          <xdr:rowOff>0</xdr:rowOff>
        </xdr:to>
        <xdr:sp macro="" textlink="">
          <xdr:nvSpPr>
            <xdr:cNvPr id="3511" name="Option Button 1463" hidden="1">
              <a:extLst>
                <a:ext uri="{63B3BB69-23CF-44E3-9099-C40C66FF867C}">
                  <a14:compatExt spid="_x0000_s3511"/>
                </a:ext>
                <a:ext uri="{FF2B5EF4-FFF2-40B4-BE49-F238E27FC236}">
                  <a16:creationId xmlns:a16="http://schemas.microsoft.com/office/drawing/2014/main" id="{A3FF8D51-8E04-4E33-99F6-C7FE1D781C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80010</xdr:colOff>
          <xdr:row>140</xdr:row>
          <xdr:rowOff>0</xdr:rowOff>
        </xdr:from>
        <xdr:to>
          <xdr:col>43</xdr:col>
          <xdr:colOff>11430</xdr:colOff>
          <xdr:row>141</xdr:row>
          <xdr:rowOff>0</xdr:rowOff>
        </xdr:to>
        <xdr:sp macro="" textlink="">
          <xdr:nvSpPr>
            <xdr:cNvPr id="3513" name="Option Button 1465" hidden="1">
              <a:extLst>
                <a:ext uri="{63B3BB69-23CF-44E3-9099-C40C66FF867C}">
                  <a14:compatExt spid="_x0000_s3513"/>
                </a:ext>
                <a:ext uri="{FF2B5EF4-FFF2-40B4-BE49-F238E27FC236}">
                  <a16:creationId xmlns:a16="http://schemas.microsoft.com/office/drawing/2014/main" id="{8C461A85-B72D-4B1B-9BF6-4AC5FE2785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80010</xdr:colOff>
          <xdr:row>155</xdr:row>
          <xdr:rowOff>0</xdr:rowOff>
        </xdr:from>
        <xdr:to>
          <xdr:col>43</xdr:col>
          <xdr:colOff>11430</xdr:colOff>
          <xdr:row>156</xdr:row>
          <xdr:rowOff>0</xdr:rowOff>
        </xdr:to>
        <xdr:sp macro="" textlink="">
          <xdr:nvSpPr>
            <xdr:cNvPr id="3514" name="Option Button 1466" hidden="1">
              <a:extLst>
                <a:ext uri="{63B3BB69-23CF-44E3-9099-C40C66FF867C}">
                  <a14:compatExt spid="_x0000_s3514"/>
                </a:ext>
                <a:ext uri="{FF2B5EF4-FFF2-40B4-BE49-F238E27FC236}">
                  <a16:creationId xmlns:a16="http://schemas.microsoft.com/office/drawing/2014/main" id="{3439756C-4162-488D-8B2E-503AAF5B8A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80010</xdr:colOff>
          <xdr:row>163</xdr:row>
          <xdr:rowOff>0</xdr:rowOff>
        </xdr:from>
        <xdr:to>
          <xdr:col>43</xdr:col>
          <xdr:colOff>11430</xdr:colOff>
          <xdr:row>164</xdr:row>
          <xdr:rowOff>0</xdr:rowOff>
        </xdr:to>
        <xdr:sp macro="" textlink="">
          <xdr:nvSpPr>
            <xdr:cNvPr id="3515" name="Option Button 1467" hidden="1">
              <a:extLst>
                <a:ext uri="{63B3BB69-23CF-44E3-9099-C40C66FF867C}">
                  <a14:compatExt spid="_x0000_s3515"/>
                </a:ext>
                <a:ext uri="{FF2B5EF4-FFF2-40B4-BE49-F238E27FC236}">
                  <a16:creationId xmlns:a16="http://schemas.microsoft.com/office/drawing/2014/main" id="{56E89F92-57D2-49EA-A6DD-0C9C94EBCD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80010</xdr:colOff>
          <xdr:row>168</xdr:row>
          <xdr:rowOff>0</xdr:rowOff>
        </xdr:from>
        <xdr:to>
          <xdr:col>43</xdr:col>
          <xdr:colOff>11430</xdr:colOff>
          <xdr:row>169</xdr:row>
          <xdr:rowOff>0</xdr:rowOff>
        </xdr:to>
        <xdr:sp macro="" textlink="">
          <xdr:nvSpPr>
            <xdr:cNvPr id="3516" name="Option Button 1468" hidden="1">
              <a:extLst>
                <a:ext uri="{63B3BB69-23CF-44E3-9099-C40C66FF867C}">
                  <a14:compatExt spid="_x0000_s3516"/>
                </a:ext>
                <a:ext uri="{FF2B5EF4-FFF2-40B4-BE49-F238E27FC236}">
                  <a16:creationId xmlns:a16="http://schemas.microsoft.com/office/drawing/2014/main" id="{7943AF91-8689-4622-9177-23BAF6BA85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80010</xdr:colOff>
          <xdr:row>174</xdr:row>
          <xdr:rowOff>0</xdr:rowOff>
        </xdr:from>
        <xdr:to>
          <xdr:col>43</xdr:col>
          <xdr:colOff>11430</xdr:colOff>
          <xdr:row>175</xdr:row>
          <xdr:rowOff>0</xdr:rowOff>
        </xdr:to>
        <xdr:sp macro="" textlink="">
          <xdr:nvSpPr>
            <xdr:cNvPr id="3517" name="Option Button 1469" hidden="1">
              <a:extLst>
                <a:ext uri="{63B3BB69-23CF-44E3-9099-C40C66FF867C}">
                  <a14:compatExt spid="_x0000_s3517"/>
                </a:ext>
                <a:ext uri="{FF2B5EF4-FFF2-40B4-BE49-F238E27FC236}">
                  <a16:creationId xmlns:a16="http://schemas.microsoft.com/office/drawing/2014/main" id="{B6F11227-A4FF-4925-B1BC-2237E6C59C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80010</xdr:colOff>
          <xdr:row>180</xdr:row>
          <xdr:rowOff>0</xdr:rowOff>
        </xdr:from>
        <xdr:to>
          <xdr:col>43</xdr:col>
          <xdr:colOff>11430</xdr:colOff>
          <xdr:row>181</xdr:row>
          <xdr:rowOff>0</xdr:rowOff>
        </xdr:to>
        <xdr:sp macro="" textlink="">
          <xdr:nvSpPr>
            <xdr:cNvPr id="3518" name="Option Button 1470" hidden="1">
              <a:extLst>
                <a:ext uri="{63B3BB69-23CF-44E3-9099-C40C66FF867C}">
                  <a14:compatExt spid="_x0000_s3518"/>
                </a:ext>
                <a:ext uri="{FF2B5EF4-FFF2-40B4-BE49-F238E27FC236}">
                  <a16:creationId xmlns:a16="http://schemas.microsoft.com/office/drawing/2014/main" id="{F6641DEF-84A4-43EE-8E86-D73CD8B5ED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80010</xdr:colOff>
          <xdr:row>189</xdr:row>
          <xdr:rowOff>0</xdr:rowOff>
        </xdr:from>
        <xdr:to>
          <xdr:col>43</xdr:col>
          <xdr:colOff>11430</xdr:colOff>
          <xdr:row>190</xdr:row>
          <xdr:rowOff>0</xdr:rowOff>
        </xdr:to>
        <xdr:sp macro="" textlink="">
          <xdr:nvSpPr>
            <xdr:cNvPr id="3519" name="Option Button 1471" hidden="1">
              <a:extLst>
                <a:ext uri="{63B3BB69-23CF-44E3-9099-C40C66FF867C}">
                  <a14:compatExt spid="_x0000_s3519"/>
                </a:ext>
                <a:ext uri="{FF2B5EF4-FFF2-40B4-BE49-F238E27FC236}">
                  <a16:creationId xmlns:a16="http://schemas.microsoft.com/office/drawing/2014/main" id="{21780450-579F-4B8C-8FF5-1525E13487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80010</xdr:colOff>
          <xdr:row>195</xdr:row>
          <xdr:rowOff>0</xdr:rowOff>
        </xdr:from>
        <xdr:to>
          <xdr:col>43</xdr:col>
          <xdr:colOff>11430</xdr:colOff>
          <xdr:row>196</xdr:row>
          <xdr:rowOff>0</xdr:rowOff>
        </xdr:to>
        <xdr:sp macro="" textlink="">
          <xdr:nvSpPr>
            <xdr:cNvPr id="3520" name="Option Button 1472" hidden="1">
              <a:extLst>
                <a:ext uri="{63B3BB69-23CF-44E3-9099-C40C66FF867C}">
                  <a14:compatExt spid="_x0000_s3520"/>
                </a:ext>
                <a:ext uri="{FF2B5EF4-FFF2-40B4-BE49-F238E27FC236}">
                  <a16:creationId xmlns:a16="http://schemas.microsoft.com/office/drawing/2014/main" id="{7E910185-ADDB-4EAB-B351-E0A72DEDF4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80010</xdr:colOff>
          <xdr:row>201</xdr:row>
          <xdr:rowOff>0</xdr:rowOff>
        </xdr:from>
        <xdr:to>
          <xdr:col>43</xdr:col>
          <xdr:colOff>11430</xdr:colOff>
          <xdr:row>202</xdr:row>
          <xdr:rowOff>0</xdr:rowOff>
        </xdr:to>
        <xdr:sp macro="" textlink="">
          <xdr:nvSpPr>
            <xdr:cNvPr id="3521" name="Option Button 1473" hidden="1">
              <a:extLst>
                <a:ext uri="{63B3BB69-23CF-44E3-9099-C40C66FF867C}">
                  <a14:compatExt spid="_x0000_s3521"/>
                </a:ext>
                <a:ext uri="{FF2B5EF4-FFF2-40B4-BE49-F238E27FC236}">
                  <a16:creationId xmlns:a16="http://schemas.microsoft.com/office/drawing/2014/main" id="{16788E88-ED7F-4A72-83DC-0B12342BB0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80010</xdr:colOff>
          <xdr:row>206</xdr:row>
          <xdr:rowOff>0</xdr:rowOff>
        </xdr:from>
        <xdr:to>
          <xdr:col>43</xdr:col>
          <xdr:colOff>11430</xdr:colOff>
          <xdr:row>207</xdr:row>
          <xdr:rowOff>0</xdr:rowOff>
        </xdr:to>
        <xdr:sp macro="" textlink="">
          <xdr:nvSpPr>
            <xdr:cNvPr id="3522" name="Option Button 1474" hidden="1">
              <a:extLst>
                <a:ext uri="{63B3BB69-23CF-44E3-9099-C40C66FF867C}">
                  <a14:compatExt spid="_x0000_s3522"/>
                </a:ext>
                <a:ext uri="{FF2B5EF4-FFF2-40B4-BE49-F238E27FC236}">
                  <a16:creationId xmlns:a16="http://schemas.microsoft.com/office/drawing/2014/main" id="{1167AE5F-1BB1-471A-B059-8EE631562E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80010</xdr:colOff>
          <xdr:row>213</xdr:row>
          <xdr:rowOff>0</xdr:rowOff>
        </xdr:from>
        <xdr:to>
          <xdr:col>43</xdr:col>
          <xdr:colOff>11430</xdr:colOff>
          <xdr:row>214</xdr:row>
          <xdr:rowOff>0</xdr:rowOff>
        </xdr:to>
        <xdr:sp macro="" textlink="">
          <xdr:nvSpPr>
            <xdr:cNvPr id="3523" name="Option Button 1475" hidden="1">
              <a:extLst>
                <a:ext uri="{63B3BB69-23CF-44E3-9099-C40C66FF867C}">
                  <a14:compatExt spid="_x0000_s3523"/>
                </a:ext>
                <a:ext uri="{FF2B5EF4-FFF2-40B4-BE49-F238E27FC236}">
                  <a16:creationId xmlns:a16="http://schemas.microsoft.com/office/drawing/2014/main" id="{0ED951B8-8CB6-48C4-BA31-0AC9158AF5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80010</xdr:colOff>
          <xdr:row>20</xdr:row>
          <xdr:rowOff>0</xdr:rowOff>
        </xdr:from>
        <xdr:to>
          <xdr:col>35</xdr:col>
          <xdr:colOff>80010</xdr:colOff>
          <xdr:row>21</xdr:row>
          <xdr:rowOff>19050</xdr:rowOff>
        </xdr:to>
        <xdr:sp macro="" textlink="">
          <xdr:nvSpPr>
            <xdr:cNvPr id="3524" name="Option Button 1476" hidden="1">
              <a:extLst>
                <a:ext uri="{63B3BB69-23CF-44E3-9099-C40C66FF867C}">
                  <a14:compatExt spid="_x0000_s3524"/>
                </a:ext>
                <a:ext uri="{FF2B5EF4-FFF2-40B4-BE49-F238E27FC236}">
                  <a16:creationId xmlns:a16="http://schemas.microsoft.com/office/drawing/2014/main" id="{4804D578-85CF-4296-BB90-7D6CF61478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80010</xdr:colOff>
          <xdr:row>30</xdr:row>
          <xdr:rowOff>0</xdr:rowOff>
        </xdr:from>
        <xdr:to>
          <xdr:col>35</xdr:col>
          <xdr:colOff>80010</xdr:colOff>
          <xdr:row>31</xdr:row>
          <xdr:rowOff>19050</xdr:rowOff>
        </xdr:to>
        <xdr:sp macro="" textlink="">
          <xdr:nvSpPr>
            <xdr:cNvPr id="3525" name="Option Button 1477" hidden="1">
              <a:extLst>
                <a:ext uri="{63B3BB69-23CF-44E3-9099-C40C66FF867C}">
                  <a14:compatExt spid="_x0000_s3525"/>
                </a:ext>
                <a:ext uri="{FF2B5EF4-FFF2-40B4-BE49-F238E27FC236}">
                  <a16:creationId xmlns:a16="http://schemas.microsoft.com/office/drawing/2014/main" id="{CA1A33A1-5599-418E-8F25-1C977297BB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B1:AU321"/>
  <sheetViews>
    <sheetView showGridLines="0" showRowColHeaders="0" tabSelected="1" workbookViewId="0">
      <selection activeCell="AE121" sqref="AE121"/>
    </sheetView>
  </sheetViews>
  <sheetFormatPr baseColWidth="10" defaultRowHeight="12.3" x14ac:dyDescent="0.4"/>
  <cols>
    <col min="1" max="1" width="3.1640625" customWidth="1"/>
    <col min="2" max="2" width="0.83203125" customWidth="1"/>
    <col min="3" max="34" width="2.27734375" customWidth="1"/>
    <col min="35" max="36" width="3.1640625" customWidth="1"/>
    <col min="37" max="37" width="0.83203125" customWidth="1"/>
    <col min="38" max="39" width="3.1640625" customWidth="1"/>
    <col min="40" max="40" width="0.83203125" customWidth="1"/>
    <col min="41" max="41" width="5.5546875" customWidth="1"/>
    <col min="42" max="42" width="0.83203125" customWidth="1"/>
    <col min="43" max="43" width="5.5546875" customWidth="1"/>
    <col min="44" max="45" width="0.83203125" customWidth="1"/>
  </cols>
  <sheetData>
    <row r="1" spans="2:47" s="16" customFormat="1" ht="45" customHeight="1" x14ac:dyDescent="0.4">
      <c r="B1" s="372" t="s">
        <v>99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</row>
    <row r="2" spans="2:47" ht="23.25" customHeight="1" thickBot="1" x14ac:dyDescent="0.75">
      <c r="D2" s="25"/>
      <c r="E2" s="26"/>
    </row>
    <row r="3" spans="2:47" ht="18" thickBot="1" x14ac:dyDescent="0.45">
      <c r="B3" s="59"/>
      <c r="C3" s="60" t="s">
        <v>56</v>
      </c>
      <c r="D3" s="27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309"/>
      <c r="AI3" s="61"/>
      <c r="AJ3" s="62"/>
      <c r="AK3" s="62"/>
      <c r="AL3" s="62"/>
      <c r="AM3" s="62"/>
      <c r="AN3" s="115"/>
      <c r="AO3" s="62"/>
      <c r="AP3" s="62"/>
      <c r="AQ3" s="155"/>
      <c r="AR3" s="6"/>
      <c r="AS3" s="6"/>
      <c r="AT3" s="6"/>
      <c r="AU3" s="6"/>
    </row>
    <row r="4" spans="2:47" s="114" customFormat="1" ht="13.5" customHeight="1" x14ac:dyDescent="0.4">
      <c r="AI4" s="159"/>
      <c r="AJ4" s="105"/>
      <c r="AK4" s="105"/>
      <c r="AL4" s="105"/>
      <c r="AM4" s="105"/>
      <c r="AN4" s="105"/>
      <c r="AO4" s="105"/>
      <c r="AP4" s="105"/>
      <c r="AQ4" s="160"/>
      <c r="AR4" s="105"/>
      <c r="AS4" s="105"/>
      <c r="AT4" s="105"/>
      <c r="AU4" s="105"/>
    </row>
    <row r="5" spans="2:47" s="105" customFormat="1" ht="5.25" customHeight="1" thickBot="1" x14ac:dyDescent="0.45">
      <c r="AI5" s="159"/>
      <c r="AQ5" s="160"/>
    </row>
    <row r="6" spans="2:47" s="114" customFormat="1" ht="5.25" customHeight="1" x14ac:dyDescent="0.4">
      <c r="B6" s="161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230"/>
      <c r="AJ6" s="165"/>
      <c r="AK6" s="165"/>
      <c r="AL6" s="165"/>
      <c r="AM6" s="165"/>
      <c r="AN6" s="165"/>
      <c r="AO6" s="165"/>
      <c r="AP6" s="165"/>
      <c r="AQ6" s="166"/>
      <c r="AR6" s="162"/>
      <c r="AS6" s="163"/>
    </row>
    <row r="7" spans="2:47" s="16" customFormat="1" ht="18" customHeight="1" x14ac:dyDescent="0.45">
      <c r="B7" s="76"/>
      <c r="C7" s="93" t="s">
        <v>148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83"/>
      <c r="AJ7" s="77"/>
      <c r="AK7" s="77"/>
      <c r="AL7" s="77"/>
      <c r="AM7" s="77"/>
      <c r="AN7" s="6"/>
      <c r="AO7" s="6"/>
      <c r="AP7" s="51"/>
      <c r="AQ7" s="156"/>
      <c r="AR7" s="51"/>
      <c r="AS7" s="78"/>
    </row>
    <row r="8" spans="2:47" s="16" customFormat="1" ht="9" customHeight="1" x14ac:dyDescent="0.45">
      <c r="B8" s="76"/>
      <c r="C8" s="93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83"/>
      <c r="AJ8" s="232"/>
      <c r="AK8" s="77"/>
      <c r="AL8" s="77"/>
      <c r="AM8" s="77"/>
      <c r="AN8" s="6"/>
      <c r="AO8" s="6"/>
      <c r="AP8" s="51"/>
      <c r="AQ8" s="156"/>
      <c r="AR8" s="51"/>
      <c r="AS8" s="78"/>
    </row>
    <row r="9" spans="2:47" s="16" customFormat="1" ht="18" customHeight="1" thickBot="1" x14ac:dyDescent="0.5">
      <c r="B9" s="76"/>
      <c r="C9" s="93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53" t="s">
        <v>44</v>
      </c>
      <c r="AC9" s="119"/>
      <c r="AD9" s="119"/>
      <c r="AE9" s="119"/>
      <c r="AF9" s="119"/>
      <c r="AG9" s="119"/>
      <c r="AH9" s="119"/>
      <c r="AI9" s="72"/>
      <c r="AJ9" s="354"/>
      <c r="AK9" s="363"/>
      <c r="AL9" s="355"/>
      <c r="AN9" s="6"/>
      <c r="AO9" s="6"/>
      <c r="AP9" s="77"/>
      <c r="AQ9" s="75"/>
      <c r="AR9" s="51"/>
      <c r="AS9" s="78"/>
    </row>
    <row r="10" spans="2:47" s="16" customFormat="1" ht="8.25" customHeight="1" x14ac:dyDescent="0.45">
      <c r="B10" s="76"/>
      <c r="C10" s="93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53"/>
      <c r="AC10" s="119"/>
      <c r="AD10" s="119"/>
      <c r="AE10" s="119"/>
      <c r="AF10" s="119"/>
      <c r="AG10" s="119"/>
      <c r="AH10" s="119"/>
      <c r="AI10" s="83"/>
      <c r="AK10" s="77"/>
      <c r="AL10" s="233"/>
      <c r="AM10" s="77"/>
      <c r="AN10" s="6"/>
      <c r="AO10" s="6"/>
      <c r="AP10" s="77"/>
      <c r="AQ10" s="75"/>
      <c r="AR10" s="51"/>
      <c r="AS10" s="78"/>
    </row>
    <row r="11" spans="2:47" ht="18" customHeight="1" thickBot="1" x14ac:dyDescent="0.45">
      <c r="B11" s="20"/>
      <c r="C11" s="146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53" t="s">
        <v>45</v>
      </c>
      <c r="AC11" s="105"/>
      <c r="AD11" s="105"/>
      <c r="AE11" s="105"/>
      <c r="AF11" s="105"/>
      <c r="AG11" s="105"/>
      <c r="AH11" s="105"/>
      <c r="AI11" s="65"/>
      <c r="AJ11" s="354"/>
      <c r="AK11" s="363"/>
      <c r="AL11" s="355"/>
      <c r="AN11" s="6"/>
      <c r="AO11" s="6"/>
      <c r="AP11" s="6"/>
      <c r="AQ11" s="75"/>
      <c r="AR11" s="6"/>
      <c r="AS11" s="21"/>
    </row>
    <row r="12" spans="2:47" s="16" customFormat="1" ht="8.25" customHeight="1" x14ac:dyDescent="0.45">
      <c r="B12" s="76"/>
      <c r="C12" s="93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53"/>
      <c r="AC12" s="119"/>
      <c r="AD12" s="119"/>
      <c r="AE12" s="119"/>
      <c r="AF12" s="119"/>
      <c r="AG12" s="119"/>
      <c r="AH12" s="119"/>
      <c r="AI12" s="83"/>
      <c r="AK12" s="77"/>
      <c r="AL12" s="233"/>
      <c r="AM12" s="77"/>
      <c r="AN12" s="6"/>
      <c r="AO12" s="6"/>
      <c r="AP12" s="77"/>
      <c r="AQ12" s="75"/>
      <c r="AR12" s="51"/>
      <c r="AS12" s="78"/>
    </row>
    <row r="13" spans="2:47" s="6" customFormat="1" ht="18" customHeight="1" thickBot="1" x14ac:dyDescent="0.45">
      <c r="B13" s="20"/>
      <c r="AB13" s="154" t="s">
        <v>46</v>
      </c>
      <c r="AI13" s="65"/>
      <c r="AJ13" s="354"/>
      <c r="AK13" s="363"/>
      <c r="AL13" s="355"/>
      <c r="AO13" s="6" t="s">
        <v>14</v>
      </c>
      <c r="AQ13" s="75"/>
      <c r="AS13" s="21"/>
    </row>
    <row r="14" spans="2:47" s="6" customFormat="1" ht="37.5" customHeight="1" x14ac:dyDescent="0.4">
      <c r="B14" s="20"/>
      <c r="C14" s="368" t="s">
        <v>11</v>
      </c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65"/>
      <c r="AJ14" s="231"/>
      <c r="AQ14" s="75"/>
      <c r="AS14" s="21"/>
    </row>
    <row r="15" spans="2:47" s="6" customFormat="1" ht="6" customHeight="1" thickBot="1" x14ac:dyDescent="0.45">
      <c r="B15" s="22"/>
      <c r="C15" s="167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81"/>
      <c r="AJ15" s="23"/>
      <c r="AK15" s="23"/>
      <c r="AL15" s="23"/>
      <c r="AM15" s="23"/>
      <c r="AN15" s="23"/>
      <c r="AO15" s="23"/>
      <c r="AP15" s="23"/>
      <c r="AQ15" s="82"/>
      <c r="AR15" s="23"/>
      <c r="AS15" s="24"/>
    </row>
    <row r="16" spans="2:47" s="6" customFormat="1" ht="6" customHeight="1" thickBot="1" x14ac:dyDescent="0.45">
      <c r="C16" s="118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65"/>
      <c r="AQ16" s="75"/>
    </row>
    <row r="17" spans="2:45" s="6" customFormat="1" ht="6" customHeight="1" x14ac:dyDescent="0.4">
      <c r="B17" s="17"/>
      <c r="C17" s="169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79"/>
      <c r="AJ17" s="18"/>
      <c r="AK17" s="18"/>
      <c r="AL17" s="18"/>
      <c r="AM17" s="18"/>
      <c r="AN17" s="18"/>
      <c r="AO17" s="18"/>
      <c r="AP17" s="18"/>
      <c r="AQ17" s="80"/>
      <c r="AR17" s="171"/>
      <c r="AS17" s="19"/>
    </row>
    <row r="18" spans="2:45" s="6" customFormat="1" ht="6" customHeight="1" x14ac:dyDescent="0.4">
      <c r="B18" s="20"/>
      <c r="AI18" s="65"/>
      <c r="AQ18" s="75"/>
      <c r="AR18" s="172"/>
      <c r="AS18" s="21"/>
    </row>
    <row r="19" spans="2:45" s="6" customFormat="1" ht="16" customHeight="1" x14ac:dyDescent="0.4">
      <c r="B19" s="20"/>
      <c r="C19" s="6" t="s">
        <v>22</v>
      </c>
      <c r="AI19" s="65"/>
      <c r="AJ19" s="235" t="s">
        <v>24</v>
      </c>
      <c r="AQ19" s="75"/>
      <c r="AR19" s="172"/>
      <c r="AS19" s="21"/>
    </row>
    <row r="20" spans="2:45" s="6" customFormat="1" ht="6" customHeight="1" x14ac:dyDescent="0.4">
      <c r="B20" s="20"/>
      <c r="AI20" s="65"/>
      <c r="AQ20" s="75"/>
      <c r="AR20" s="172"/>
      <c r="AS20" s="21"/>
    </row>
    <row r="21" spans="2:45" s="6" customFormat="1" ht="16" customHeight="1" x14ac:dyDescent="0.4">
      <c r="B21" s="20"/>
      <c r="C21" s="334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I21" s="65"/>
      <c r="AJ21" s="235" t="s">
        <v>23</v>
      </c>
      <c r="AQ21" s="75"/>
      <c r="AR21" s="172"/>
      <c r="AS21" s="21"/>
    </row>
    <row r="22" spans="2:45" s="6" customFormat="1" ht="4.5" customHeight="1" x14ac:dyDescent="0.4">
      <c r="B22" s="20"/>
      <c r="AI22" s="65"/>
      <c r="AQ22" s="75"/>
      <c r="AR22" s="172"/>
      <c r="AS22" s="21"/>
    </row>
    <row r="23" spans="2:45" s="6" customFormat="1" ht="6" customHeight="1" thickBot="1" x14ac:dyDescent="0.45"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81"/>
      <c r="AJ23" s="23"/>
      <c r="AK23" s="23"/>
      <c r="AL23" s="23"/>
      <c r="AM23" s="23"/>
      <c r="AN23" s="23"/>
      <c r="AO23" s="23"/>
      <c r="AP23" s="23"/>
      <c r="AQ23" s="82"/>
      <c r="AR23" s="173"/>
      <c r="AS23" s="24"/>
    </row>
    <row r="24" spans="2:45" s="6" customFormat="1" ht="6" customHeight="1" thickBot="1" x14ac:dyDescent="0.45">
      <c r="AI24" s="65"/>
      <c r="AQ24" s="75"/>
    </row>
    <row r="25" spans="2:45" s="6" customFormat="1" ht="8.25" customHeight="1" x14ac:dyDescent="0.4"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79"/>
      <c r="AJ25" s="18"/>
      <c r="AK25" s="18"/>
      <c r="AL25" s="18"/>
      <c r="AM25" s="18"/>
      <c r="AN25" s="18"/>
      <c r="AO25" s="18"/>
      <c r="AP25" s="18"/>
      <c r="AQ25" s="80"/>
      <c r="AR25" s="171"/>
      <c r="AS25" s="19"/>
    </row>
    <row r="26" spans="2:45" s="6" customFormat="1" ht="6" customHeight="1" x14ac:dyDescent="0.4">
      <c r="B26" s="20"/>
      <c r="AI26" s="65"/>
      <c r="AQ26" s="75"/>
      <c r="AR26" s="172"/>
      <c r="AS26" s="21"/>
    </row>
    <row r="27" spans="2:45" s="6" customFormat="1" ht="16" customHeight="1" x14ac:dyDescent="0.4">
      <c r="B27" s="20"/>
      <c r="C27" s="6" t="s">
        <v>26</v>
      </c>
      <c r="AI27" s="65"/>
      <c r="AJ27" s="236" t="s">
        <v>27</v>
      </c>
      <c r="AQ27" s="75"/>
      <c r="AR27" s="172"/>
      <c r="AS27" s="21"/>
    </row>
    <row r="28" spans="2:45" s="6" customFormat="1" ht="6" customHeight="1" x14ac:dyDescent="0.4">
      <c r="B28" s="20"/>
      <c r="AI28" s="65"/>
      <c r="AL28" s="32"/>
      <c r="AQ28" s="75"/>
      <c r="AR28" s="172"/>
      <c r="AS28" s="21"/>
    </row>
    <row r="29" spans="2:45" s="6" customFormat="1" ht="16" customHeight="1" x14ac:dyDescent="0.4">
      <c r="B29" s="20"/>
      <c r="AI29" s="65"/>
      <c r="AJ29" s="236" t="s">
        <v>28</v>
      </c>
      <c r="AQ29" s="75"/>
      <c r="AR29" s="172"/>
      <c r="AS29" s="21"/>
    </row>
    <row r="30" spans="2:45" s="6" customFormat="1" ht="4.5" customHeight="1" x14ac:dyDescent="0.4">
      <c r="B30" s="20"/>
      <c r="AI30" s="65"/>
      <c r="AQ30" s="75"/>
      <c r="AR30" s="172"/>
      <c r="AS30" s="21"/>
    </row>
    <row r="31" spans="2:45" s="6" customFormat="1" ht="16" customHeight="1" x14ac:dyDescent="0.4">
      <c r="B31" s="20"/>
      <c r="AI31" s="65"/>
      <c r="AJ31" s="364" t="s">
        <v>29</v>
      </c>
      <c r="AK31" s="365"/>
      <c r="AL31" s="365"/>
      <c r="AM31" s="365"/>
      <c r="AN31" s="365"/>
      <c r="AO31" s="365"/>
      <c r="AP31" s="365"/>
      <c r="AQ31" s="366"/>
      <c r="AR31" s="172"/>
      <c r="AS31" s="21"/>
    </row>
    <row r="32" spans="2:45" s="6" customFormat="1" ht="16" customHeight="1" x14ac:dyDescent="0.4">
      <c r="B32" s="20"/>
      <c r="C32" s="334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I32" s="65"/>
      <c r="AJ32" s="365"/>
      <c r="AK32" s="365"/>
      <c r="AL32" s="365"/>
      <c r="AM32" s="365"/>
      <c r="AN32" s="365"/>
      <c r="AO32" s="365"/>
      <c r="AP32" s="365"/>
      <c r="AQ32" s="366"/>
      <c r="AR32" s="172"/>
      <c r="AS32" s="21"/>
    </row>
    <row r="33" spans="2:47" s="6" customFormat="1" ht="4.5" customHeight="1" x14ac:dyDescent="0.4">
      <c r="B33" s="20"/>
      <c r="AI33" s="65"/>
      <c r="AQ33" s="75"/>
      <c r="AR33" s="172"/>
      <c r="AS33" s="21"/>
    </row>
    <row r="34" spans="2:47" s="6" customFormat="1" ht="5.25" customHeight="1" thickBot="1" x14ac:dyDescent="0.45"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81"/>
      <c r="AJ34" s="23"/>
      <c r="AK34" s="23"/>
      <c r="AL34" s="23"/>
      <c r="AM34" s="23"/>
      <c r="AN34" s="23"/>
      <c r="AO34" s="23"/>
      <c r="AP34" s="23"/>
      <c r="AQ34" s="82"/>
      <c r="AR34" s="173"/>
      <c r="AS34" s="24"/>
    </row>
    <row r="35" spans="2:47" s="6" customFormat="1" ht="6" customHeight="1" thickBot="1" x14ac:dyDescent="0.45">
      <c r="AI35" s="65"/>
      <c r="AQ35" s="75"/>
    </row>
    <row r="36" spans="2:47" s="114" customFormat="1" ht="5.25" customHeight="1" x14ac:dyDescent="0.4">
      <c r="B36" s="161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230"/>
      <c r="AJ36" s="165"/>
      <c r="AK36" s="165"/>
      <c r="AL36" s="165"/>
      <c r="AM36" s="165"/>
      <c r="AN36" s="165"/>
      <c r="AO36" s="165"/>
      <c r="AP36" s="165"/>
      <c r="AQ36" s="166"/>
      <c r="AR36" s="162"/>
      <c r="AS36" s="163"/>
    </row>
    <row r="37" spans="2:47" s="16" customFormat="1" ht="18" customHeight="1" thickBot="1" x14ac:dyDescent="0.5">
      <c r="B37" s="76"/>
      <c r="C37" s="6" t="s">
        <v>149</v>
      </c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83"/>
      <c r="AJ37" s="354"/>
      <c r="AK37" s="363"/>
      <c r="AL37" s="355"/>
      <c r="AM37" s="234"/>
      <c r="AN37" s="6" t="s">
        <v>49</v>
      </c>
      <c r="AO37" s="6"/>
      <c r="AP37" s="51"/>
      <c r="AQ37" s="156"/>
      <c r="AR37" s="51"/>
      <c r="AS37" s="78"/>
    </row>
    <row r="38" spans="2:47" s="16" customFormat="1" ht="8.25" customHeight="1" thickBot="1" x14ac:dyDescent="0.5">
      <c r="B38" s="175"/>
      <c r="C38" s="176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8"/>
      <c r="AC38" s="177"/>
      <c r="AD38" s="177"/>
      <c r="AE38" s="177"/>
      <c r="AF38" s="177"/>
      <c r="AG38" s="177"/>
      <c r="AH38" s="177"/>
      <c r="AI38" s="180"/>
      <c r="AJ38" s="179"/>
      <c r="AK38" s="179"/>
      <c r="AL38" s="179"/>
      <c r="AM38" s="179"/>
      <c r="AN38" s="23"/>
      <c r="AO38" s="23"/>
      <c r="AP38" s="179"/>
      <c r="AQ38" s="82"/>
      <c r="AR38" s="181"/>
      <c r="AS38" s="182"/>
    </row>
    <row r="39" spans="2:47" s="6" customFormat="1" ht="6" customHeight="1" thickBot="1" x14ac:dyDescent="0.45">
      <c r="AI39" s="157"/>
      <c r="AJ39" s="152"/>
      <c r="AK39" s="152"/>
      <c r="AL39" s="152"/>
      <c r="AM39" s="152"/>
      <c r="AN39" s="152"/>
      <c r="AO39" s="152"/>
      <c r="AP39" s="152"/>
      <c r="AQ39" s="158"/>
    </row>
    <row r="40" spans="2:47" ht="27.75" customHeight="1" thickBot="1" x14ac:dyDescent="0.45"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</row>
    <row r="41" spans="2:47" ht="18.75" customHeight="1" thickBot="1" x14ac:dyDescent="0.45">
      <c r="B41" s="59"/>
      <c r="C41" s="60" t="s">
        <v>96</v>
      </c>
      <c r="D41" s="27"/>
      <c r="E41" s="28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309"/>
      <c r="AI41" s="237"/>
      <c r="AJ41" s="238"/>
      <c r="AK41" s="6"/>
      <c r="AL41" s="61"/>
      <c r="AM41" s="155"/>
      <c r="AN41" s="6"/>
      <c r="AO41" s="63"/>
      <c r="AP41" s="6"/>
      <c r="AQ41" s="64"/>
      <c r="AR41" s="6"/>
      <c r="AS41" s="6"/>
      <c r="AT41" s="6"/>
      <c r="AU41" s="6"/>
    </row>
    <row r="42" spans="2:47" ht="15.75" customHeight="1" x14ac:dyDescent="0.4">
      <c r="AI42" s="239"/>
      <c r="AJ42" s="240"/>
      <c r="AK42" s="6"/>
      <c r="AL42" s="65"/>
      <c r="AM42" s="75"/>
      <c r="AN42" s="6"/>
      <c r="AO42" s="66"/>
      <c r="AP42" s="6"/>
      <c r="AQ42" s="67"/>
      <c r="AR42" s="6"/>
      <c r="AS42" s="6"/>
      <c r="AT42" s="6"/>
      <c r="AU42" s="6"/>
    </row>
    <row r="43" spans="2:47" ht="21" customHeight="1" x14ac:dyDescent="0.4">
      <c r="AI43" s="239"/>
      <c r="AJ43" s="240"/>
      <c r="AK43" s="6"/>
      <c r="AL43" s="65"/>
      <c r="AM43" s="75"/>
      <c r="AN43" s="6"/>
      <c r="AO43" s="66"/>
      <c r="AP43" s="6"/>
      <c r="AQ43" s="67"/>
      <c r="AR43" s="6"/>
      <c r="AS43" s="6"/>
      <c r="AT43" s="6"/>
      <c r="AU43" s="6"/>
    </row>
    <row r="44" spans="2:47" s="16" customFormat="1" x14ac:dyDescent="0.4">
      <c r="AI44" s="241"/>
      <c r="AJ44" s="242"/>
      <c r="AK44" s="51"/>
      <c r="AL44" s="72"/>
      <c r="AM44" s="156"/>
      <c r="AN44" s="51"/>
      <c r="AO44" s="73"/>
      <c r="AP44" s="51"/>
      <c r="AQ44" s="74"/>
      <c r="AR44" s="51"/>
      <c r="AS44" s="51"/>
      <c r="AT44" s="51"/>
      <c r="AU44" s="51"/>
    </row>
    <row r="45" spans="2:47" ht="15" customHeight="1" x14ac:dyDescent="0.4">
      <c r="B45" s="68"/>
      <c r="C45" s="68" t="s">
        <v>37</v>
      </c>
      <c r="D45" s="69"/>
      <c r="E45" s="70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296"/>
      <c r="AI45" s="239"/>
      <c r="AJ45" s="240"/>
      <c r="AK45" s="6"/>
      <c r="AL45" s="65"/>
      <c r="AM45" s="75"/>
      <c r="AN45" s="6"/>
      <c r="AO45" s="66"/>
      <c r="AP45" s="6"/>
      <c r="AQ45" s="67"/>
      <c r="AR45" s="6"/>
      <c r="AS45" s="6"/>
      <c r="AT45" s="6"/>
      <c r="AU45" s="6"/>
    </row>
    <row r="46" spans="2:47" s="6" customFormat="1" ht="5.25" customHeight="1" thickBot="1" x14ac:dyDescent="0.45">
      <c r="AI46" s="239"/>
      <c r="AJ46" s="240"/>
      <c r="AL46" s="65"/>
      <c r="AM46" s="75"/>
      <c r="AO46" s="66"/>
      <c r="AQ46" s="67"/>
    </row>
    <row r="47" spans="2:47" ht="5.25" customHeight="1" x14ac:dyDescent="0.4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243"/>
      <c r="AJ47" s="244"/>
      <c r="AK47" s="18"/>
      <c r="AL47" s="79"/>
      <c r="AM47" s="80"/>
      <c r="AN47" s="18"/>
      <c r="AO47" s="85"/>
      <c r="AP47" s="18"/>
      <c r="AQ47" s="88"/>
      <c r="AR47" s="18"/>
      <c r="AS47" s="19"/>
    </row>
    <row r="48" spans="2:47" ht="18" customHeight="1" x14ac:dyDescent="0.4">
      <c r="B48" s="20"/>
      <c r="C48" s="367" t="s">
        <v>33</v>
      </c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239"/>
      <c r="AJ48" s="240"/>
      <c r="AK48" s="6"/>
      <c r="AL48" s="65"/>
      <c r="AM48" s="75"/>
      <c r="AN48" s="6"/>
      <c r="AO48" s="66"/>
      <c r="AP48" s="6"/>
      <c r="AQ48" s="67"/>
      <c r="AR48" s="6"/>
      <c r="AS48" s="21"/>
    </row>
    <row r="49" spans="2:45" s="16" customFormat="1" ht="8.25" customHeight="1" x14ac:dyDescent="0.4">
      <c r="B49" s="76"/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245"/>
      <c r="AJ49" s="246"/>
      <c r="AK49" s="77"/>
      <c r="AL49" s="83"/>
      <c r="AM49" s="84"/>
      <c r="AN49" s="77"/>
      <c r="AO49" s="87"/>
      <c r="AP49" s="77"/>
      <c r="AQ49" s="90"/>
      <c r="AR49" s="51"/>
      <c r="AS49" s="78"/>
    </row>
    <row r="50" spans="2:45" ht="26.25" customHeight="1" x14ac:dyDescent="0.4">
      <c r="B50" s="20"/>
      <c r="C50" s="368" t="s">
        <v>34</v>
      </c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239"/>
      <c r="AJ50" s="240"/>
      <c r="AK50" s="6"/>
      <c r="AL50" s="65"/>
      <c r="AM50" s="75"/>
      <c r="AN50" s="6"/>
      <c r="AO50" s="66"/>
      <c r="AP50" s="6"/>
      <c r="AQ50" s="67"/>
      <c r="AR50" s="6"/>
      <c r="AS50" s="21"/>
    </row>
    <row r="51" spans="2:45" ht="15" customHeight="1" x14ac:dyDescent="0.4">
      <c r="B51" s="20"/>
      <c r="C51" s="334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310"/>
      <c r="AI51" s="239"/>
      <c r="AJ51" s="240"/>
      <c r="AK51" s="6"/>
      <c r="AL51" s="65"/>
      <c r="AM51" s="75"/>
      <c r="AN51" s="6"/>
      <c r="AO51" s="66"/>
      <c r="AP51" s="6"/>
      <c r="AQ51" s="67"/>
      <c r="AR51" s="6"/>
      <c r="AS51" s="21"/>
    </row>
    <row r="52" spans="2:45" ht="5.25" customHeight="1" thickBot="1" x14ac:dyDescent="0.4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47"/>
      <c r="AJ52" s="248"/>
      <c r="AK52" s="23"/>
      <c r="AL52" s="81"/>
      <c r="AM52" s="82"/>
      <c r="AN52" s="23"/>
      <c r="AO52" s="86"/>
      <c r="AP52" s="23"/>
      <c r="AQ52" s="89"/>
      <c r="AR52" s="23"/>
      <c r="AS52" s="24"/>
    </row>
    <row r="53" spans="2:45" ht="12" customHeight="1" x14ac:dyDescent="0.4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239"/>
      <c r="AJ53" s="240"/>
      <c r="AK53" s="6"/>
      <c r="AL53" s="65"/>
      <c r="AM53" s="75"/>
      <c r="AN53" s="6"/>
      <c r="AO53" s="66"/>
      <c r="AP53" s="6"/>
      <c r="AQ53" s="67"/>
      <c r="AR53" s="6"/>
      <c r="AS53" s="6"/>
    </row>
    <row r="54" spans="2:45" ht="18.75" customHeight="1" x14ac:dyDescent="0.4">
      <c r="B54" s="68"/>
      <c r="C54" s="68" t="s">
        <v>38</v>
      </c>
      <c r="D54" s="69"/>
      <c r="E54" s="70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296"/>
      <c r="AI54" s="239"/>
      <c r="AJ54" s="240"/>
      <c r="AK54" s="6"/>
      <c r="AL54" s="65"/>
      <c r="AM54" s="75"/>
      <c r="AN54" s="6"/>
      <c r="AO54" s="66"/>
      <c r="AP54" s="6"/>
      <c r="AQ54" s="67"/>
      <c r="AR54" s="6"/>
      <c r="AS54" s="6"/>
    </row>
    <row r="55" spans="2:45" ht="6" customHeight="1" thickBot="1" x14ac:dyDescent="0.45">
      <c r="AI55" s="239"/>
      <c r="AJ55" s="240"/>
      <c r="AL55" s="65"/>
      <c r="AM55" s="75"/>
      <c r="AO55" s="66"/>
      <c r="AQ55" s="67"/>
    </row>
    <row r="56" spans="2:45" ht="5.25" customHeight="1" x14ac:dyDescent="0.4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243"/>
      <c r="AJ56" s="244"/>
      <c r="AK56" s="18"/>
      <c r="AL56" s="79"/>
      <c r="AM56" s="80"/>
      <c r="AN56" s="18"/>
      <c r="AO56" s="85"/>
      <c r="AP56" s="18"/>
      <c r="AQ56" s="88"/>
      <c r="AR56" s="18"/>
      <c r="AS56" s="19"/>
    </row>
    <row r="57" spans="2:45" ht="18" customHeight="1" x14ac:dyDescent="0.4">
      <c r="B57" s="20"/>
      <c r="C57" s="148" t="s">
        <v>35</v>
      </c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239"/>
      <c r="AJ57" s="240"/>
      <c r="AK57" s="6"/>
      <c r="AL57" s="65"/>
      <c r="AM57" s="75"/>
      <c r="AN57" s="6"/>
      <c r="AO57" s="66"/>
      <c r="AP57" s="6"/>
      <c r="AQ57" s="67"/>
      <c r="AR57" s="6"/>
      <c r="AS57" s="21"/>
    </row>
    <row r="58" spans="2:45" ht="15" customHeight="1" x14ac:dyDescent="0.4">
      <c r="B58" s="20"/>
      <c r="C58" s="334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310"/>
      <c r="AI58" s="239"/>
      <c r="AJ58" s="240"/>
      <c r="AK58" s="6"/>
      <c r="AL58" s="65"/>
      <c r="AM58" s="75"/>
      <c r="AN58" s="6"/>
      <c r="AO58" s="66"/>
      <c r="AP58" s="6"/>
      <c r="AQ58" s="67"/>
      <c r="AR58" s="6"/>
      <c r="AS58" s="21"/>
    </row>
    <row r="59" spans="2:45" ht="5.25" customHeight="1" thickBot="1" x14ac:dyDescent="0.4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47"/>
      <c r="AJ59" s="248"/>
      <c r="AK59" s="23"/>
      <c r="AL59" s="81"/>
      <c r="AM59" s="82"/>
      <c r="AN59" s="23"/>
      <c r="AO59" s="86"/>
      <c r="AP59" s="23"/>
      <c r="AQ59" s="89"/>
      <c r="AR59" s="23"/>
      <c r="AS59" s="24"/>
    </row>
    <row r="60" spans="2:45" ht="6" customHeight="1" thickBot="1" x14ac:dyDescent="0.45">
      <c r="AI60" s="239"/>
      <c r="AJ60" s="240"/>
      <c r="AL60" s="65"/>
      <c r="AM60" s="75"/>
      <c r="AO60" s="66"/>
      <c r="AQ60" s="67"/>
    </row>
    <row r="61" spans="2:45" ht="5.25" customHeight="1" x14ac:dyDescent="0.4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243"/>
      <c r="AJ61" s="244"/>
      <c r="AK61" s="18"/>
      <c r="AL61" s="79"/>
      <c r="AM61" s="80"/>
      <c r="AN61" s="18"/>
      <c r="AO61" s="85"/>
      <c r="AP61" s="18"/>
      <c r="AQ61" s="88"/>
      <c r="AR61" s="18"/>
      <c r="AS61" s="19"/>
    </row>
    <row r="62" spans="2:45" ht="18" customHeight="1" x14ac:dyDescent="0.4">
      <c r="B62" s="20"/>
      <c r="C62" s="367" t="s">
        <v>101</v>
      </c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239"/>
      <c r="AJ62" s="240"/>
      <c r="AK62" s="6"/>
      <c r="AL62" s="65"/>
      <c r="AM62" s="75"/>
      <c r="AN62" s="6"/>
      <c r="AO62" s="66"/>
      <c r="AP62" s="6"/>
      <c r="AQ62" s="67"/>
      <c r="AR62" s="6"/>
      <c r="AS62" s="21"/>
    </row>
    <row r="63" spans="2:45" ht="9" customHeight="1" x14ac:dyDescent="0.4">
      <c r="B63" s="20"/>
      <c r="C63" s="341"/>
      <c r="D63" s="341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239"/>
      <c r="AJ63" s="240"/>
      <c r="AK63" s="6"/>
      <c r="AL63" s="65"/>
      <c r="AM63" s="75"/>
      <c r="AN63" s="6"/>
      <c r="AO63" s="66"/>
      <c r="AP63" s="6"/>
      <c r="AQ63" s="67"/>
      <c r="AR63" s="6"/>
      <c r="AS63" s="21"/>
    </row>
    <row r="64" spans="2:45" ht="15" customHeight="1" x14ac:dyDescent="0.4">
      <c r="B64" s="20"/>
      <c r="C64" s="334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310"/>
      <c r="AI64" s="239"/>
      <c r="AJ64" s="240"/>
      <c r="AK64" s="6"/>
      <c r="AL64" s="65"/>
      <c r="AM64" s="75"/>
      <c r="AN64" s="6"/>
      <c r="AO64" s="66"/>
      <c r="AP64" s="6"/>
      <c r="AQ64" s="67"/>
      <c r="AR64" s="6"/>
      <c r="AS64" s="21"/>
    </row>
    <row r="65" spans="2:45" ht="5.25" customHeight="1" thickBot="1" x14ac:dyDescent="0.4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47"/>
      <c r="AJ65" s="248"/>
      <c r="AK65" s="23"/>
      <c r="AL65" s="81"/>
      <c r="AM65" s="82"/>
      <c r="AN65" s="23"/>
      <c r="AO65" s="86"/>
      <c r="AP65" s="23"/>
      <c r="AQ65" s="89"/>
      <c r="AR65" s="23"/>
      <c r="AS65" s="24"/>
    </row>
    <row r="66" spans="2:45" ht="6" customHeight="1" thickBot="1" x14ac:dyDescent="0.45">
      <c r="AI66" s="239"/>
      <c r="AJ66" s="240"/>
      <c r="AL66" s="65"/>
      <c r="AM66" s="75"/>
      <c r="AO66" s="66"/>
      <c r="AQ66" s="67"/>
    </row>
    <row r="67" spans="2:45" ht="5.25" customHeight="1" x14ac:dyDescent="0.4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243"/>
      <c r="AJ67" s="244"/>
      <c r="AK67" s="18"/>
      <c r="AL67" s="79"/>
      <c r="AM67" s="80"/>
      <c r="AN67" s="18"/>
      <c r="AO67" s="85"/>
      <c r="AP67" s="18"/>
      <c r="AQ67" s="88"/>
      <c r="AR67" s="18"/>
      <c r="AS67" s="19"/>
    </row>
    <row r="68" spans="2:45" ht="18" customHeight="1" x14ac:dyDescent="0.4">
      <c r="B68" s="20"/>
      <c r="C68" s="148" t="s">
        <v>36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239"/>
      <c r="AJ68" s="240"/>
      <c r="AK68" s="6"/>
      <c r="AL68" s="65"/>
      <c r="AM68" s="75"/>
      <c r="AN68" s="6"/>
      <c r="AO68" s="66"/>
      <c r="AP68" s="6"/>
      <c r="AQ68" s="67"/>
      <c r="AR68" s="6"/>
      <c r="AS68" s="21"/>
    </row>
    <row r="69" spans="2:45" ht="15" customHeight="1" x14ac:dyDescent="0.4">
      <c r="B69" s="20"/>
      <c r="C69" s="334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310"/>
      <c r="AI69" s="239"/>
      <c r="AJ69" s="240"/>
      <c r="AK69" s="6"/>
      <c r="AL69" s="65"/>
      <c r="AM69" s="75"/>
      <c r="AN69" s="6"/>
      <c r="AO69" s="66"/>
      <c r="AP69" s="6"/>
      <c r="AQ69" s="67"/>
      <c r="AR69" s="6"/>
      <c r="AS69" s="21"/>
    </row>
    <row r="70" spans="2:45" ht="5.25" customHeight="1" thickBot="1" x14ac:dyDescent="0.4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47"/>
      <c r="AJ70" s="248"/>
      <c r="AK70" s="23"/>
      <c r="AL70" s="81"/>
      <c r="AM70" s="82"/>
      <c r="AN70" s="23"/>
      <c r="AO70" s="86"/>
      <c r="AP70" s="23"/>
      <c r="AQ70" s="89"/>
      <c r="AR70" s="23"/>
      <c r="AS70" s="24"/>
    </row>
    <row r="71" spans="2:45" ht="6" customHeight="1" thickBot="1" x14ac:dyDescent="0.45">
      <c r="AI71" s="239"/>
      <c r="AJ71" s="240"/>
      <c r="AL71" s="65"/>
      <c r="AM71" s="75"/>
      <c r="AO71" s="66"/>
      <c r="AQ71" s="67"/>
    </row>
    <row r="72" spans="2:45" ht="5.25" customHeight="1" x14ac:dyDescent="0.4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243"/>
      <c r="AJ72" s="244"/>
      <c r="AK72" s="18"/>
      <c r="AL72" s="79"/>
      <c r="AM72" s="80"/>
      <c r="AN72" s="18"/>
      <c r="AO72" s="85"/>
      <c r="AP72" s="18"/>
      <c r="AQ72" s="88"/>
      <c r="AR72" s="18"/>
      <c r="AS72" s="19"/>
    </row>
    <row r="73" spans="2:45" ht="18" customHeight="1" x14ac:dyDescent="0.4">
      <c r="B73" s="20"/>
      <c r="C73" s="367" t="s">
        <v>138</v>
      </c>
      <c r="D73" s="341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239"/>
      <c r="AJ73" s="240"/>
      <c r="AK73" s="6"/>
      <c r="AL73" s="65"/>
      <c r="AM73" s="75"/>
      <c r="AN73" s="6"/>
      <c r="AO73" s="66"/>
      <c r="AP73" s="6"/>
      <c r="AQ73" s="67"/>
      <c r="AR73" s="6"/>
      <c r="AS73" s="21"/>
    </row>
    <row r="74" spans="2:45" ht="13.5" customHeight="1" x14ac:dyDescent="0.4">
      <c r="B74" s="20"/>
      <c r="C74" s="341"/>
      <c r="D74" s="341"/>
      <c r="E74" s="341"/>
      <c r="F74" s="341"/>
      <c r="G74" s="341"/>
      <c r="H74" s="341"/>
      <c r="I74" s="341"/>
      <c r="J74" s="341"/>
      <c r="K74" s="341"/>
      <c r="L74" s="341"/>
      <c r="M74" s="341"/>
      <c r="N74" s="341"/>
      <c r="O74" s="341"/>
      <c r="P74" s="341"/>
      <c r="Q74" s="341"/>
      <c r="R74" s="341"/>
      <c r="S74" s="341"/>
      <c r="T74" s="341"/>
      <c r="U74" s="341"/>
      <c r="V74" s="341"/>
      <c r="W74" s="341"/>
      <c r="X74" s="341"/>
      <c r="Y74" s="341"/>
      <c r="Z74" s="341"/>
      <c r="AA74" s="341"/>
      <c r="AB74" s="341"/>
      <c r="AC74" s="341"/>
      <c r="AD74" s="341"/>
      <c r="AE74" s="341"/>
      <c r="AF74" s="341"/>
      <c r="AG74" s="341"/>
      <c r="AH74" s="341"/>
      <c r="AI74" s="239"/>
      <c r="AJ74" s="240"/>
      <c r="AK74" s="6"/>
      <c r="AL74" s="65"/>
      <c r="AM74" s="75"/>
      <c r="AN74" s="6"/>
      <c r="AO74" s="66"/>
      <c r="AP74" s="6"/>
      <c r="AQ74" s="67"/>
      <c r="AR74" s="6"/>
      <c r="AS74" s="21"/>
    </row>
    <row r="75" spans="2:45" ht="15" customHeight="1" x14ac:dyDescent="0.4">
      <c r="B75" s="20"/>
      <c r="C75" s="334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310"/>
      <c r="AI75" s="239"/>
      <c r="AJ75" s="240"/>
      <c r="AK75" s="6"/>
      <c r="AL75" s="65"/>
      <c r="AM75" s="75"/>
      <c r="AN75" s="6"/>
      <c r="AO75" s="66"/>
      <c r="AP75" s="6"/>
      <c r="AQ75" s="67"/>
      <c r="AR75" s="6"/>
      <c r="AS75" s="21"/>
    </row>
    <row r="76" spans="2:45" ht="5.25" customHeight="1" thickBot="1" x14ac:dyDescent="0.45">
      <c r="B76" s="22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47"/>
      <c r="AJ76" s="248"/>
      <c r="AK76" s="23"/>
      <c r="AL76" s="81"/>
      <c r="AM76" s="82"/>
      <c r="AN76" s="23"/>
      <c r="AO76" s="86"/>
      <c r="AP76" s="23"/>
      <c r="AQ76" s="89"/>
      <c r="AR76" s="23"/>
      <c r="AS76" s="24"/>
    </row>
    <row r="77" spans="2:45" ht="6" customHeight="1" x14ac:dyDescent="0.4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239"/>
      <c r="AJ77" s="240"/>
      <c r="AK77" s="6"/>
      <c r="AL77" s="65"/>
      <c r="AM77" s="75"/>
      <c r="AN77" s="6"/>
      <c r="AO77" s="66"/>
      <c r="AP77" s="6"/>
      <c r="AQ77" s="67"/>
      <c r="AR77" s="6"/>
      <c r="AS77" s="6"/>
    </row>
    <row r="78" spans="2:45" ht="18.75" customHeight="1" x14ac:dyDescent="0.4">
      <c r="B78" s="68"/>
      <c r="C78" s="68" t="s">
        <v>39</v>
      </c>
      <c r="D78" s="69"/>
      <c r="E78" s="70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296"/>
      <c r="AI78" s="239"/>
      <c r="AJ78" s="240"/>
      <c r="AK78" s="6"/>
      <c r="AL78" s="65"/>
      <c r="AM78" s="75"/>
      <c r="AN78" s="6"/>
      <c r="AO78" s="66"/>
      <c r="AP78" s="6"/>
      <c r="AQ78" s="67"/>
      <c r="AR78" s="6"/>
      <c r="AS78" s="6"/>
    </row>
    <row r="79" spans="2:45" ht="6" customHeight="1" thickBot="1" x14ac:dyDescent="0.45">
      <c r="AI79" s="239"/>
      <c r="AJ79" s="240"/>
      <c r="AL79" s="65"/>
      <c r="AM79" s="75"/>
      <c r="AO79" s="66"/>
      <c r="AQ79" s="67"/>
    </row>
    <row r="80" spans="2:45" ht="5.25" customHeight="1" x14ac:dyDescent="0.4"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243"/>
      <c r="AJ80" s="244"/>
      <c r="AK80" s="18"/>
      <c r="AL80" s="79"/>
      <c r="AM80" s="80"/>
      <c r="AN80" s="18"/>
      <c r="AO80" s="85"/>
      <c r="AP80" s="18"/>
      <c r="AQ80" s="88"/>
      <c r="AR80" s="18"/>
      <c r="AS80" s="19"/>
    </row>
    <row r="81" spans="2:47" ht="18" customHeight="1" x14ac:dyDescent="0.4">
      <c r="B81" s="20"/>
      <c r="C81" s="148" t="s">
        <v>40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239"/>
      <c r="AJ81" s="240"/>
      <c r="AK81" s="6"/>
      <c r="AL81" s="65"/>
      <c r="AM81" s="75"/>
      <c r="AN81" s="6"/>
      <c r="AO81" s="66"/>
      <c r="AP81" s="6"/>
      <c r="AQ81" s="67"/>
      <c r="AR81" s="6"/>
      <c r="AS81" s="21"/>
    </row>
    <row r="82" spans="2:47" ht="15" customHeight="1" x14ac:dyDescent="0.4">
      <c r="B82" s="20"/>
      <c r="C82" s="334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310"/>
      <c r="AI82" s="239"/>
      <c r="AJ82" s="240"/>
      <c r="AK82" s="6"/>
      <c r="AL82" s="65"/>
      <c r="AM82" s="75"/>
      <c r="AN82" s="6"/>
      <c r="AO82" s="66"/>
      <c r="AP82" s="6"/>
      <c r="AQ82" s="67"/>
      <c r="AR82" s="6"/>
      <c r="AS82" s="21"/>
    </row>
    <row r="83" spans="2:47" ht="5.25" customHeight="1" thickBot="1" x14ac:dyDescent="0.45"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47"/>
      <c r="AJ83" s="248"/>
      <c r="AK83" s="23"/>
      <c r="AL83" s="81"/>
      <c r="AM83" s="82"/>
      <c r="AN83" s="23"/>
      <c r="AO83" s="86"/>
      <c r="AP83" s="23"/>
      <c r="AQ83" s="89"/>
      <c r="AR83" s="23"/>
      <c r="AS83" s="24"/>
    </row>
    <row r="84" spans="2:47" ht="6" customHeight="1" thickBot="1" x14ac:dyDescent="0.45">
      <c r="AI84" s="239"/>
      <c r="AJ84" s="240"/>
      <c r="AL84" s="65"/>
      <c r="AM84" s="75"/>
      <c r="AO84" s="66"/>
      <c r="AQ84" s="67"/>
    </row>
    <row r="85" spans="2:47" ht="5.25" customHeight="1" x14ac:dyDescent="0.4"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243"/>
      <c r="AJ85" s="244"/>
      <c r="AK85" s="18"/>
      <c r="AL85" s="79"/>
      <c r="AM85" s="80"/>
      <c r="AN85" s="18"/>
      <c r="AO85" s="85"/>
      <c r="AP85" s="18"/>
      <c r="AQ85" s="88"/>
      <c r="AR85" s="18"/>
      <c r="AS85" s="19"/>
    </row>
    <row r="86" spans="2:47" ht="18" customHeight="1" x14ac:dyDescent="0.4">
      <c r="B86" s="20"/>
      <c r="C86" s="367" t="s">
        <v>41</v>
      </c>
      <c r="D86" s="341"/>
      <c r="E86" s="341"/>
      <c r="F86" s="341"/>
      <c r="G86" s="341"/>
      <c r="H86" s="341"/>
      <c r="I86" s="341"/>
      <c r="J86" s="341"/>
      <c r="K86" s="341"/>
      <c r="L86" s="341"/>
      <c r="M86" s="341"/>
      <c r="N86" s="341"/>
      <c r="O86" s="341"/>
      <c r="P86" s="341"/>
      <c r="Q86" s="341"/>
      <c r="R86" s="341"/>
      <c r="S86" s="341"/>
      <c r="T86" s="341"/>
      <c r="U86" s="341"/>
      <c r="V86" s="341"/>
      <c r="W86" s="341"/>
      <c r="X86" s="341"/>
      <c r="Y86" s="341"/>
      <c r="Z86" s="341"/>
      <c r="AA86" s="341"/>
      <c r="AB86" s="341"/>
      <c r="AC86" s="341"/>
      <c r="AD86" s="341"/>
      <c r="AE86" s="341"/>
      <c r="AF86" s="341"/>
      <c r="AG86" s="341"/>
      <c r="AH86" s="341"/>
      <c r="AI86" s="239"/>
      <c r="AJ86" s="240"/>
      <c r="AK86" s="6"/>
      <c r="AL86" s="65"/>
      <c r="AM86" s="75"/>
      <c r="AN86" s="6"/>
      <c r="AO86" s="66"/>
      <c r="AP86" s="6"/>
      <c r="AQ86" s="67"/>
      <c r="AR86" s="6"/>
      <c r="AS86" s="21"/>
    </row>
    <row r="87" spans="2:47" ht="13.5" customHeight="1" x14ac:dyDescent="0.4">
      <c r="B87" s="20"/>
      <c r="C87" s="341"/>
      <c r="D87" s="341"/>
      <c r="E87" s="341"/>
      <c r="F87" s="341"/>
      <c r="G87" s="341"/>
      <c r="H87" s="341"/>
      <c r="I87" s="341"/>
      <c r="J87" s="341"/>
      <c r="K87" s="341"/>
      <c r="L87" s="341"/>
      <c r="M87" s="341"/>
      <c r="N87" s="341"/>
      <c r="O87" s="341"/>
      <c r="P87" s="341"/>
      <c r="Q87" s="341"/>
      <c r="R87" s="341"/>
      <c r="S87" s="341"/>
      <c r="T87" s="341"/>
      <c r="U87" s="341"/>
      <c r="V87" s="341"/>
      <c r="W87" s="341"/>
      <c r="X87" s="341"/>
      <c r="Y87" s="341"/>
      <c r="Z87" s="341"/>
      <c r="AA87" s="341"/>
      <c r="AB87" s="341"/>
      <c r="AC87" s="341"/>
      <c r="AD87" s="341"/>
      <c r="AE87" s="341"/>
      <c r="AF87" s="341"/>
      <c r="AG87" s="341"/>
      <c r="AH87" s="341"/>
      <c r="AI87" s="239"/>
      <c r="AJ87" s="240"/>
      <c r="AK87" s="6"/>
      <c r="AL87" s="65"/>
      <c r="AM87" s="75"/>
      <c r="AN87" s="6"/>
      <c r="AO87" s="66"/>
      <c r="AP87" s="6"/>
      <c r="AQ87" s="67"/>
      <c r="AR87" s="6"/>
      <c r="AS87" s="21"/>
    </row>
    <row r="88" spans="2:47" ht="15" customHeight="1" x14ac:dyDescent="0.4">
      <c r="B88" s="20"/>
      <c r="C88" s="334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310"/>
      <c r="AI88" s="239"/>
      <c r="AJ88" s="240"/>
      <c r="AK88" s="6"/>
      <c r="AL88" s="65"/>
      <c r="AM88" s="75"/>
      <c r="AN88" s="6"/>
      <c r="AO88" s="66"/>
      <c r="AP88" s="6"/>
      <c r="AQ88" s="67"/>
      <c r="AR88" s="6"/>
      <c r="AS88" s="21"/>
    </row>
    <row r="89" spans="2:47" ht="5.25" customHeight="1" thickBot="1" x14ac:dyDescent="0.45"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47"/>
      <c r="AJ89" s="248"/>
      <c r="AK89" s="23"/>
      <c r="AL89" s="81"/>
      <c r="AM89" s="82"/>
      <c r="AN89" s="23"/>
      <c r="AO89" s="86"/>
      <c r="AP89" s="23"/>
      <c r="AQ89" s="89"/>
      <c r="AR89" s="23"/>
      <c r="AS89" s="24"/>
    </row>
    <row r="90" spans="2:47" ht="6" customHeight="1" thickBot="1" x14ac:dyDescent="0.45">
      <c r="AI90" s="249"/>
      <c r="AJ90" s="250"/>
      <c r="AL90" s="157"/>
      <c r="AM90" s="149"/>
      <c r="AO90" s="150"/>
      <c r="AQ90" s="151"/>
    </row>
    <row r="91" spans="2:47" ht="13.5" customHeight="1" thickBot="1" x14ac:dyDescent="0.45"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</row>
    <row r="92" spans="2:47" ht="18.75" customHeight="1" thickBot="1" x14ac:dyDescent="0.45">
      <c r="B92" s="59"/>
      <c r="C92" s="60" t="s">
        <v>42</v>
      </c>
      <c r="D92" s="27"/>
      <c r="E92" s="28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309"/>
      <c r="AI92" s="237"/>
      <c r="AJ92" s="238"/>
      <c r="AK92" s="6"/>
      <c r="AL92" s="61"/>
      <c r="AM92" s="155"/>
      <c r="AN92" s="6"/>
      <c r="AO92" s="63"/>
      <c r="AP92" s="6"/>
      <c r="AQ92" s="64"/>
      <c r="AR92" s="6"/>
      <c r="AS92" s="6"/>
      <c r="AT92" s="6"/>
      <c r="AU92" s="6"/>
    </row>
    <row r="93" spans="2:47" ht="15.75" customHeight="1" x14ac:dyDescent="0.4">
      <c r="AI93" s="239"/>
      <c r="AJ93" s="240"/>
      <c r="AK93" s="6"/>
      <c r="AL93" s="65"/>
      <c r="AM93" s="75"/>
      <c r="AN93" s="6"/>
      <c r="AO93" s="66"/>
      <c r="AP93" s="6"/>
      <c r="AQ93" s="67"/>
      <c r="AR93" s="6"/>
      <c r="AS93" s="6"/>
      <c r="AT93" s="6"/>
      <c r="AU93" s="6"/>
    </row>
    <row r="94" spans="2:47" ht="21" customHeight="1" x14ac:dyDescent="0.4">
      <c r="AI94" s="239"/>
      <c r="AJ94" s="240"/>
      <c r="AK94" s="6"/>
      <c r="AL94" s="65"/>
      <c r="AM94" s="75"/>
      <c r="AN94" s="6"/>
      <c r="AO94" s="66"/>
      <c r="AP94" s="6"/>
      <c r="AQ94" s="67"/>
      <c r="AR94" s="6"/>
      <c r="AS94" s="6"/>
      <c r="AT94" s="6"/>
      <c r="AU94" s="6"/>
    </row>
    <row r="95" spans="2:47" s="16" customFormat="1" x14ac:dyDescent="0.4">
      <c r="AI95" s="241"/>
      <c r="AJ95" s="242"/>
      <c r="AK95" s="51"/>
      <c r="AL95" s="72"/>
      <c r="AM95" s="156"/>
      <c r="AN95" s="51"/>
      <c r="AO95" s="73"/>
      <c r="AP95" s="51"/>
      <c r="AQ95" s="74"/>
      <c r="AR95" s="51"/>
      <c r="AS95" s="51"/>
      <c r="AT95" s="51"/>
      <c r="AU95" s="51"/>
    </row>
    <row r="96" spans="2:47" ht="15" customHeight="1" thickBot="1" x14ac:dyDescent="0.4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239"/>
      <c r="AJ96" s="240"/>
      <c r="AK96" s="6"/>
      <c r="AL96" s="65"/>
      <c r="AM96" s="75"/>
      <c r="AN96" s="6"/>
      <c r="AO96" s="66"/>
      <c r="AP96" s="6"/>
      <c r="AQ96" s="67"/>
      <c r="AR96" s="6"/>
      <c r="AS96" s="6"/>
      <c r="AT96" s="6"/>
      <c r="AU96" s="6"/>
    </row>
    <row r="97" spans="2:45" s="114" customFormat="1" ht="5.25" customHeight="1" x14ac:dyDescent="0.4">
      <c r="B97" s="161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251"/>
      <c r="AJ97" s="252"/>
      <c r="AK97" s="165"/>
      <c r="AL97" s="164"/>
      <c r="AM97" s="166"/>
      <c r="AN97" s="165"/>
      <c r="AO97" s="190"/>
      <c r="AP97" s="165"/>
      <c r="AQ97" s="192"/>
      <c r="AR97" s="162"/>
      <c r="AS97" s="163"/>
    </row>
    <row r="98" spans="2:45" ht="18" customHeight="1" thickBot="1" x14ac:dyDescent="0.45">
      <c r="B98" s="20"/>
      <c r="C98" s="6" t="s">
        <v>54</v>
      </c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53"/>
      <c r="AC98" s="105"/>
      <c r="AD98" s="105"/>
      <c r="AE98" s="105"/>
      <c r="AF98" s="105"/>
      <c r="AG98" s="105"/>
      <c r="AH98" s="105"/>
      <c r="AI98" s="239"/>
      <c r="AJ98" s="240"/>
      <c r="AL98" s="354"/>
      <c r="AM98" s="355"/>
      <c r="AN98" s="6"/>
      <c r="AO98" s="73"/>
      <c r="AP98" s="6"/>
      <c r="AQ98" s="67"/>
      <c r="AR98" s="6"/>
      <c r="AS98" s="21"/>
    </row>
    <row r="99" spans="2:45" s="16" customFormat="1" ht="12.75" customHeight="1" x14ac:dyDescent="0.45">
      <c r="B99" s="76"/>
      <c r="C99" s="51"/>
      <c r="D99" s="51"/>
      <c r="E99" s="183" t="s">
        <v>53</v>
      </c>
      <c r="F99" s="184" t="s">
        <v>51</v>
      </c>
      <c r="G99" s="6"/>
      <c r="H99" s="6"/>
      <c r="I99" s="6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53" t="s">
        <v>57</v>
      </c>
      <c r="W99" s="119"/>
      <c r="X99" s="119"/>
      <c r="Y99" s="119"/>
      <c r="Z99" s="119"/>
      <c r="AA99" s="119"/>
      <c r="AB99" s="153"/>
      <c r="AC99" s="119"/>
      <c r="AD99" s="119"/>
      <c r="AE99" s="119"/>
      <c r="AF99" s="119"/>
      <c r="AG99" s="119"/>
      <c r="AH99" s="119"/>
      <c r="AI99" s="245"/>
      <c r="AJ99" s="246"/>
      <c r="AK99" s="77"/>
      <c r="AL99" s="83"/>
      <c r="AM99" s="84"/>
      <c r="AN99" s="6"/>
      <c r="AO99" s="66"/>
      <c r="AP99" s="77"/>
      <c r="AQ99" s="67"/>
      <c r="AR99" s="51"/>
      <c r="AS99" s="78"/>
    </row>
    <row r="100" spans="2:45" s="16" customFormat="1" ht="12.75" customHeight="1" x14ac:dyDescent="0.45">
      <c r="B100" s="76"/>
      <c r="C100" s="51"/>
      <c r="D100" s="51"/>
      <c r="E100" s="183"/>
      <c r="F100" s="184"/>
      <c r="G100" s="6"/>
      <c r="H100" s="6"/>
      <c r="I100" s="154" t="s">
        <v>52</v>
      </c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53"/>
      <c r="W100" s="119"/>
      <c r="X100" s="119"/>
      <c r="Y100" s="119"/>
      <c r="Z100" s="119"/>
      <c r="AA100" s="119"/>
      <c r="AB100" s="153"/>
      <c r="AC100" s="119"/>
      <c r="AD100" s="119"/>
      <c r="AE100" s="119"/>
      <c r="AF100" s="119"/>
      <c r="AG100" s="119"/>
      <c r="AH100" s="119"/>
      <c r="AI100" s="245"/>
      <c r="AJ100" s="246"/>
      <c r="AK100" s="77"/>
      <c r="AL100" s="83"/>
      <c r="AM100" s="84"/>
      <c r="AN100" s="6"/>
      <c r="AO100" s="66"/>
      <c r="AP100" s="77"/>
      <c r="AQ100" s="67"/>
      <c r="AR100" s="51"/>
      <c r="AS100" s="78"/>
    </row>
    <row r="101" spans="2:45" s="16" customFormat="1" ht="6.75" customHeight="1" x14ac:dyDescent="0.45">
      <c r="B101" s="76"/>
      <c r="C101" s="51"/>
      <c r="D101" s="51"/>
      <c r="E101" s="183"/>
      <c r="F101" s="184"/>
      <c r="G101" s="6"/>
      <c r="H101" s="6"/>
      <c r="I101" s="6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53"/>
      <c r="W101" s="119"/>
      <c r="X101" s="119"/>
      <c r="Y101" s="119"/>
      <c r="Z101" s="119"/>
      <c r="AA101" s="119"/>
      <c r="AB101" s="153"/>
      <c r="AC101" s="119"/>
      <c r="AD101" s="119"/>
      <c r="AE101" s="119"/>
      <c r="AF101" s="119"/>
      <c r="AG101" s="119"/>
      <c r="AH101" s="119"/>
      <c r="AI101" s="245"/>
      <c r="AJ101" s="246"/>
      <c r="AK101" s="77"/>
      <c r="AL101" s="83"/>
      <c r="AM101" s="84"/>
      <c r="AN101" s="6"/>
      <c r="AO101" s="66"/>
      <c r="AP101" s="77"/>
      <c r="AQ101" s="67"/>
      <c r="AR101" s="51"/>
      <c r="AS101" s="78"/>
    </row>
    <row r="102" spans="2:45" s="6" customFormat="1" ht="18" customHeight="1" x14ac:dyDescent="0.4">
      <c r="B102" s="20"/>
      <c r="C102" s="51" t="s">
        <v>58</v>
      </c>
      <c r="AI102" s="239"/>
      <c r="AJ102" s="246"/>
      <c r="AK102" s="77"/>
      <c r="AL102" s="83"/>
      <c r="AM102" s="84"/>
      <c r="AO102" s="66"/>
      <c r="AP102" s="77"/>
      <c r="AQ102" s="67"/>
      <c r="AS102" s="21"/>
    </row>
    <row r="103" spans="2:45" ht="12.6" thickBot="1" x14ac:dyDescent="0.45">
      <c r="B103" s="20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239"/>
      <c r="AJ103" s="240"/>
      <c r="AK103" s="6"/>
      <c r="AL103" s="65"/>
      <c r="AM103" s="202"/>
      <c r="AN103" s="201"/>
      <c r="AO103" s="203"/>
      <c r="AP103" s="201"/>
      <c r="AQ103" s="204"/>
      <c r="AR103" s="6"/>
      <c r="AS103" s="21"/>
    </row>
    <row r="104" spans="2:45" ht="12.6" thickBot="1" x14ac:dyDescent="0.45">
      <c r="B104" s="20"/>
      <c r="C104" s="198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239"/>
      <c r="AJ104" s="240"/>
      <c r="AK104" s="6"/>
      <c r="AL104" s="65"/>
      <c r="AM104" s="202"/>
      <c r="AN104" s="201"/>
      <c r="AO104" s="203"/>
      <c r="AP104" s="201"/>
      <c r="AQ104" s="204"/>
      <c r="AR104" s="6"/>
      <c r="AS104" s="21"/>
    </row>
    <row r="105" spans="2:45" ht="6" customHeight="1" x14ac:dyDescent="0.4">
      <c r="B105" s="20"/>
      <c r="C105" s="7"/>
      <c r="D105" s="6"/>
      <c r="E105" s="6"/>
      <c r="F105" s="6"/>
      <c r="G105" s="6"/>
      <c r="H105" s="145"/>
      <c r="I105" s="6"/>
      <c r="J105" s="6"/>
      <c r="K105" s="6"/>
      <c r="L105" s="6"/>
      <c r="M105" s="7"/>
      <c r="N105" s="6"/>
      <c r="O105" s="6"/>
      <c r="P105" s="6"/>
      <c r="Q105" s="6"/>
      <c r="R105" s="145"/>
      <c r="S105" s="6"/>
      <c r="T105" s="6"/>
      <c r="U105" s="6"/>
      <c r="V105" s="6"/>
      <c r="W105" s="7"/>
      <c r="X105" s="6"/>
      <c r="Y105" s="6"/>
      <c r="Z105" s="6"/>
      <c r="AA105" s="6"/>
      <c r="AB105" s="145"/>
      <c r="AC105" s="6"/>
      <c r="AD105" s="6"/>
      <c r="AE105" s="6"/>
      <c r="AF105" s="6"/>
      <c r="AG105" s="145"/>
      <c r="AH105" s="125"/>
      <c r="AI105" s="239"/>
      <c r="AJ105" s="240"/>
      <c r="AK105" s="6"/>
      <c r="AL105" s="65"/>
      <c r="AM105" s="202"/>
      <c r="AN105" s="201"/>
      <c r="AO105" s="203"/>
      <c r="AP105" s="201"/>
      <c r="AQ105" s="204"/>
      <c r="AR105" s="6"/>
      <c r="AS105" s="21"/>
    </row>
    <row r="106" spans="2:45" x14ac:dyDescent="0.4">
      <c r="B106" s="20"/>
      <c r="C106" s="389">
        <v>0</v>
      </c>
      <c r="D106" s="218"/>
      <c r="E106" s="187"/>
      <c r="F106" s="361"/>
      <c r="G106" s="362"/>
      <c r="H106" s="218"/>
      <c r="I106" s="358"/>
      <c r="J106" s="359"/>
      <c r="K106" s="219"/>
      <c r="L106" s="358">
        <v>100</v>
      </c>
      <c r="M106" s="358"/>
      <c r="N106" s="220"/>
      <c r="O106" s="218"/>
      <c r="P106" s="218"/>
      <c r="Q106" s="221"/>
      <c r="R106" s="221"/>
      <c r="S106" s="187"/>
      <c r="T106" s="222"/>
      <c r="U106" s="218"/>
      <c r="V106" s="358">
        <v>200</v>
      </c>
      <c r="W106" s="358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360">
        <v>315</v>
      </c>
      <c r="AH106" s="360"/>
      <c r="AI106" s="253"/>
      <c r="AJ106" s="240"/>
      <c r="AK106" s="6"/>
      <c r="AL106" s="65"/>
      <c r="AM106" s="202"/>
      <c r="AN106" s="201"/>
      <c r="AO106" s="203"/>
      <c r="AP106" s="201"/>
      <c r="AQ106" s="204"/>
      <c r="AR106" s="6"/>
      <c r="AS106" s="21"/>
    </row>
    <row r="107" spans="2:45" x14ac:dyDescent="0.4">
      <c r="B107" s="20"/>
      <c r="C107" s="389"/>
      <c r="D107" s="218"/>
      <c r="E107" s="187"/>
      <c r="F107" s="361"/>
      <c r="G107" s="362"/>
      <c r="H107" s="218"/>
      <c r="I107" s="358"/>
      <c r="J107" s="359"/>
      <c r="K107" s="219"/>
      <c r="L107" s="358"/>
      <c r="M107" s="358"/>
      <c r="N107" s="220"/>
      <c r="O107" s="218"/>
      <c r="P107" s="218"/>
      <c r="Q107" s="221"/>
      <c r="R107" s="221"/>
      <c r="S107" s="187"/>
      <c r="T107" s="222"/>
      <c r="U107" s="218"/>
      <c r="V107" s="358"/>
      <c r="W107" s="358"/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360"/>
      <c r="AH107" s="360"/>
      <c r="AI107" s="253"/>
      <c r="AJ107" s="240"/>
      <c r="AK107" s="6"/>
      <c r="AL107" s="65"/>
      <c r="AM107" s="202"/>
      <c r="AN107" s="201"/>
      <c r="AO107" s="203"/>
      <c r="AP107" s="201"/>
      <c r="AQ107" s="204"/>
      <c r="AR107" s="6"/>
      <c r="AS107" s="21"/>
    </row>
    <row r="108" spans="2:45" x14ac:dyDescent="0.4">
      <c r="B108" s="20"/>
      <c r="C108" s="6"/>
      <c r="D108" s="6"/>
      <c r="E108" s="6"/>
      <c r="F108" s="6"/>
      <c r="G108" s="6"/>
      <c r="H108" s="6"/>
      <c r="I108" s="6"/>
      <c r="J108" s="6"/>
      <c r="K108" s="6"/>
      <c r="L108" s="388" t="s">
        <v>67</v>
      </c>
      <c r="M108" s="388"/>
      <c r="N108" s="388"/>
      <c r="O108" s="388"/>
      <c r="P108" s="388"/>
      <c r="Q108" s="388"/>
      <c r="R108" s="388"/>
      <c r="S108" s="388"/>
      <c r="T108" s="388"/>
      <c r="U108" s="388"/>
      <c r="V108" s="388"/>
      <c r="W108" s="388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239"/>
      <c r="AJ108" s="240"/>
      <c r="AK108" s="6"/>
      <c r="AL108" s="65"/>
      <c r="AM108" s="202"/>
      <c r="AN108" s="201"/>
      <c r="AO108" s="203"/>
      <c r="AP108" s="201"/>
      <c r="AQ108" s="204"/>
      <c r="AR108" s="6"/>
      <c r="AS108" s="21"/>
    </row>
    <row r="109" spans="2:45" ht="12.6" thickBot="1" x14ac:dyDescent="0.45">
      <c r="B109" s="20"/>
      <c r="C109" s="6"/>
      <c r="D109" s="6"/>
      <c r="E109" s="6"/>
      <c r="F109" s="6"/>
      <c r="G109" s="6"/>
      <c r="H109" s="6"/>
      <c r="I109" s="6"/>
      <c r="J109" s="6"/>
      <c r="K109" s="6"/>
      <c r="L109" s="388" t="s">
        <v>68</v>
      </c>
      <c r="M109" s="388"/>
      <c r="N109" s="388"/>
      <c r="O109" s="388"/>
      <c r="P109" s="388"/>
      <c r="Q109" s="388"/>
      <c r="R109" s="388"/>
      <c r="S109" s="388"/>
      <c r="T109" s="388"/>
      <c r="U109" s="388"/>
      <c r="V109" s="388"/>
      <c r="W109" s="388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239"/>
      <c r="AJ109" s="240"/>
      <c r="AK109" s="6"/>
      <c r="AL109" s="65"/>
      <c r="AM109" s="202"/>
      <c r="AN109" s="201"/>
      <c r="AO109" s="203"/>
      <c r="AP109" s="201"/>
      <c r="AQ109" s="204"/>
      <c r="AR109" s="6"/>
      <c r="AS109" s="21"/>
    </row>
    <row r="110" spans="2:45" x14ac:dyDescent="0.4">
      <c r="B110" s="20"/>
      <c r="C110" s="263"/>
      <c r="D110" s="6"/>
      <c r="E110" s="376" t="s">
        <v>107</v>
      </c>
      <c r="F110" s="377"/>
      <c r="G110" s="377"/>
      <c r="H110" s="377"/>
      <c r="I110" s="377"/>
      <c r="J110" s="377"/>
      <c r="K110" s="377"/>
      <c r="L110" s="377"/>
      <c r="M110" s="377"/>
      <c r="N110" s="377"/>
      <c r="O110" s="377"/>
      <c r="P110" s="377"/>
      <c r="Q110" s="377"/>
      <c r="R110" s="377"/>
      <c r="S110" s="377"/>
      <c r="T110" s="377"/>
      <c r="U110" s="377"/>
      <c r="V110" s="377"/>
      <c r="W110" s="377"/>
      <c r="X110" s="377"/>
      <c r="Y110" s="377"/>
      <c r="Z110" s="377"/>
      <c r="AA110" s="377"/>
      <c r="AB110" s="377"/>
      <c r="AC110" s="377"/>
      <c r="AD110" s="377"/>
      <c r="AE110" s="377"/>
      <c r="AF110" s="6"/>
      <c r="AG110" s="6"/>
      <c r="AH110" s="6"/>
      <c r="AI110" s="239"/>
      <c r="AJ110" s="246"/>
      <c r="AK110" s="77"/>
      <c r="AL110" s="83"/>
      <c r="AM110" s="84"/>
      <c r="AN110" s="6"/>
      <c r="AO110" s="66"/>
      <c r="AP110" s="77"/>
      <c r="AQ110" s="67"/>
      <c r="AR110" s="6"/>
      <c r="AS110" s="21"/>
    </row>
    <row r="111" spans="2:45" ht="12.6" thickBot="1" x14ac:dyDescent="0.45">
      <c r="B111" s="20"/>
      <c r="C111" s="264"/>
      <c r="D111" s="6"/>
      <c r="E111" s="378"/>
      <c r="F111" s="377"/>
      <c r="G111" s="377"/>
      <c r="H111" s="377"/>
      <c r="I111" s="377"/>
      <c r="J111" s="377"/>
      <c r="K111" s="377"/>
      <c r="L111" s="377"/>
      <c r="M111" s="377"/>
      <c r="N111" s="377"/>
      <c r="O111" s="377"/>
      <c r="P111" s="377"/>
      <c r="Q111" s="377"/>
      <c r="R111" s="377"/>
      <c r="S111" s="377"/>
      <c r="T111" s="377"/>
      <c r="U111" s="377"/>
      <c r="V111" s="377"/>
      <c r="W111" s="377"/>
      <c r="X111" s="377"/>
      <c r="Y111" s="377"/>
      <c r="Z111" s="377"/>
      <c r="AA111" s="377"/>
      <c r="AB111" s="377"/>
      <c r="AC111" s="377"/>
      <c r="AD111" s="377"/>
      <c r="AE111" s="377"/>
      <c r="AF111" s="6"/>
      <c r="AG111" s="6"/>
      <c r="AH111" s="6"/>
      <c r="AI111" s="239"/>
      <c r="AJ111" s="246"/>
      <c r="AK111" s="77"/>
      <c r="AL111" s="83"/>
      <c r="AM111" s="84"/>
      <c r="AN111" s="6"/>
      <c r="AO111" s="66"/>
      <c r="AP111" s="77"/>
      <c r="AQ111" s="67"/>
      <c r="AR111" s="6"/>
      <c r="AS111" s="21"/>
    </row>
    <row r="112" spans="2:45" ht="6.75" customHeight="1" x14ac:dyDescent="0.4">
      <c r="B112" s="20"/>
      <c r="C112" s="227"/>
      <c r="D112" s="6"/>
      <c r="E112" s="6"/>
      <c r="F112" s="6"/>
      <c r="G112" s="6"/>
      <c r="H112" s="6"/>
      <c r="I112" s="6"/>
      <c r="J112" s="6"/>
      <c r="K112" s="6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239"/>
      <c r="AJ112" s="246"/>
      <c r="AK112" s="77"/>
      <c r="AL112" s="83"/>
      <c r="AM112" s="84"/>
      <c r="AN112" s="6"/>
      <c r="AO112" s="66"/>
      <c r="AP112" s="77"/>
      <c r="AQ112" s="67"/>
      <c r="AR112" s="6"/>
      <c r="AS112" s="21"/>
    </row>
    <row r="113" spans="2:45" s="32" customFormat="1" ht="22.5" customHeight="1" x14ac:dyDescent="0.4">
      <c r="B113" s="185"/>
      <c r="C113" s="390" t="s">
        <v>131</v>
      </c>
      <c r="D113" s="391"/>
      <c r="E113" s="391"/>
      <c r="F113" s="391"/>
      <c r="G113" s="391"/>
      <c r="H113" s="391"/>
      <c r="I113" s="391"/>
      <c r="J113" s="391"/>
      <c r="K113" s="391"/>
      <c r="L113" s="391"/>
      <c r="M113" s="391"/>
      <c r="N113" s="391"/>
      <c r="O113" s="391"/>
      <c r="P113" s="391"/>
      <c r="Q113" s="391"/>
      <c r="R113" s="391"/>
      <c r="S113" s="391"/>
      <c r="T113" s="391"/>
      <c r="U113" s="391"/>
      <c r="V113" s="391"/>
      <c r="W113" s="391"/>
      <c r="X113" s="391"/>
      <c r="Y113" s="391"/>
      <c r="Z113" s="391"/>
      <c r="AA113" s="391"/>
      <c r="AB113" s="391"/>
      <c r="AC113" s="391"/>
      <c r="AD113" s="391"/>
      <c r="AE113" s="391"/>
      <c r="AF113" s="391"/>
      <c r="AG113" s="391"/>
      <c r="AH113" s="391"/>
      <c r="AI113" s="254"/>
      <c r="AJ113" s="255"/>
      <c r="AK113" s="98"/>
      <c r="AL113" s="99"/>
      <c r="AM113" s="100"/>
      <c r="AO113" s="191"/>
      <c r="AP113" s="98"/>
      <c r="AQ113" s="193"/>
      <c r="AS113" s="186"/>
    </row>
    <row r="114" spans="2:45" s="32" customFormat="1" ht="35.25" customHeight="1" x14ac:dyDescent="0.4">
      <c r="B114" s="185"/>
      <c r="C114" s="390" t="s">
        <v>139</v>
      </c>
      <c r="D114" s="391"/>
      <c r="E114" s="391"/>
      <c r="F114" s="391"/>
      <c r="G114" s="391"/>
      <c r="H114" s="391"/>
      <c r="I114" s="391"/>
      <c r="J114" s="391"/>
      <c r="K114" s="391"/>
      <c r="L114" s="391"/>
      <c r="M114" s="391"/>
      <c r="N114" s="391"/>
      <c r="O114" s="391"/>
      <c r="P114" s="391"/>
      <c r="Q114" s="391"/>
      <c r="R114" s="391"/>
      <c r="S114" s="391"/>
      <c r="T114" s="391"/>
      <c r="U114" s="391"/>
      <c r="V114" s="391"/>
      <c r="W114" s="391"/>
      <c r="X114" s="391"/>
      <c r="Y114" s="391"/>
      <c r="Z114" s="391"/>
      <c r="AA114" s="391"/>
      <c r="AB114" s="391"/>
      <c r="AC114" s="391"/>
      <c r="AD114" s="391"/>
      <c r="AE114" s="391"/>
      <c r="AF114" s="391"/>
      <c r="AG114" s="391"/>
      <c r="AH114" s="391"/>
      <c r="AI114" s="254"/>
      <c r="AJ114" s="255"/>
      <c r="AK114" s="98"/>
      <c r="AL114" s="99"/>
      <c r="AM114" s="100"/>
      <c r="AO114" s="191"/>
      <c r="AP114" s="98"/>
      <c r="AQ114" s="193"/>
      <c r="AS114" s="186"/>
    </row>
    <row r="115" spans="2:45" ht="15" customHeight="1" x14ac:dyDescent="0.4">
      <c r="B115" s="20"/>
      <c r="C115" s="334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310"/>
      <c r="AI115" s="239"/>
      <c r="AJ115" s="240"/>
      <c r="AK115" s="6"/>
      <c r="AL115" s="65"/>
      <c r="AM115" s="75"/>
      <c r="AN115" s="6"/>
      <c r="AO115" s="66"/>
      <c r="AP115" s="6"/>
      <c r="AQ115" s="67"/>
      <c r="AR115" s="6"/>
      <c r="AS115" s="21"/>
    </row>
    <row r="116" spans="2:45" s="16" customFormat="1" ht="6" customHeight="1" thickBot="1" x14ac:dyDescent="0.5">
      <c r="B116" s="175"/>
      <c r="C116" s="176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8"/>
      <c r="AC116" s="177"/>
      <c r="AD116" s="177"/>
      <c r="AE116" s="177"/>
      <c r="AF116" s="177"/>
      <c r="AG116" s="177"/>
      <c r="AH116" s="177"/>
      <c r="AI116" s="256"/>
      <c r="AJ116" s="257"/>
      <c r="AK116" s="179"/>
      <c r="AL116" s="180"/>
      <c r="AM116" s="259"/>
      <c r="AN116" s="23"/>
      <c r="AO116" s="86"/>
      <c r="AP116" s="179"/>
      <c r="AQ116" s="89"/>
      <c r="AR116" s="181"/>
      <c r="AS116" s="182"/>
    </row>
    <row r="117" spans="2:45" s="16" customFormat="1" ht="6" customHeight="1" thickBot="1" x14ac:dyDescent="0.5">
      <c r="B117" s="165"/>
      <c r="C117" s="93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53"/>
      <c r="AC117" s="119"/>
      <c r="AD117" s="119"/>
      <c r="AE117" s="119"/>
      <c r="AF117" s="119"/>
      <c r="AG117" s="119"/>
      <c r="AH117" s="119"/>
      <c r="AI117" s="245"/>
      <c r="AJ117" s="246"/>
      <c r="AK117" s="77"/>
      <c r="AL117" s="83"/>
      <c r="AM117" s="84"/>
      <c r="AN117" s="6"/>
      <c r="AO117" s="66"/>
      <c r="AP117" s="77"/>
      <c r="AQ117" s="67"/>
      <c r="AR117" s="51"/>
      <c r="AS117" s="165"/>
    </row>
    <row r="118" spans="2:45" s="114" customFormat="1" ht="5.25" customHeight="1" x14ac:dyDescent="0.4">
      <c r="B118" s="161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251"/>
      <c r="AJ118" s="252"/>
      <c r="AK118" s="165"/>
      <c r="AL118" s="164"/>
      <c r="AM118" s="166"/>
      <c r="AN118" s="165"/>
      <c r="AO118" s="190"/>
      <c r="AP118" s="165"/>
      <c r="AQ118" s="192"/>
      <c r="AR118" s="162"/>
      <c r="AS118" s="163"/>
    </row>
    <row r="119" spans="2:45" ht="18" customHeight="1" thickBot="1" x14ac:dyDescent="0.45">
      <c r="B119" s="20"/>
      <c r="C119" s="6" t="s">
        <v>55</v>
      </c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53"/>
      <c r="AC119" s="105"/>
      <c r="AD119" s="105"/>
      <c r="AE119" s="105"/>
      <c r="AF119" s="105"/>
      <c r="AG119" s="105"/>
      <c r="AH119" s="105"/>
      <c r="AI119" s="239"/>
      <c r="AJ119" s="240"/>
      <c r="AL119" s="354"/>
      <c r="AM119" s="355"/>
      <c r="AN119" s="6"/>
      <c r="AO119" s="66"/>
      <c r="AP119" s="6"/>
      <c r="AQ119" s="67"/>
      <c r="AR119" s="6"/>
      <c r="AS119" s="21"/>
    </row>
    <row r="120" spans="2:45" ht="6" customHeight="1" x14ac:dyDescent="0.4">
      <c r="B120" s="20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239"/>
      <c r="AJ120" s="246"/>
      <c r="AK120" s="77"/>
      <c r="AL120" s="83"/>
      <c r="AM120" s="84"/>
      <c r="AN120" s="6"/>
      <c r="AO120" s="66"/>
      <c r="AP120" s="77"/>
      <c r="AQ120" s="67"/>
      <c r="AR120" s="6"/>
      <c r="AS120" s="21"/>
    </row>
    <row r="121" spans="2:45" s="6" customFormat="1" ht="18" customHeight="1" x14ac:dyDescent="0.4">
      <c r="B121" s="20"/>
      <c r="C121" s="51" t="s">
        <v>59</v>
      </c>
      <c r="AI121" s="239"/>
      <c r="AJ121" s="246"/>
      <c r="AK121" s="77"/>
      <c r="AL121" s="83"/>
      <c r="AM121" s="84"/>
      <c r="AO121" s="66"/>
      <c r="AP121" s="77"/>
      <c r="AQ121" s="67"/>
      <c r="AS121" s="21"/>
    </row>
    <row r="122" spans="2:45" ht="12.6" thickBot="1" x14ac:dyDescent="0.45">
      <c r="B122" s="20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239"/>
      <c r="AJ122" s="246"/>
      <c r="AK122" s="77"/>
      <c r="AL122" s="83"/>
      <c r="AM122" s="84"/>
      <c r="AN122" s="6"/>
      <c r="AO122" s="66"/>
      <c r="AP122" s="77"/>
      <c r="AQ122" s="67"/>
      <c r="AR122" s="6"/>
      <c r="AS122" s="21"/>
    </row>
    <row r="123" spans="2:45" ht="12.6" thickBot="1" x14ac:dyDescent="0.45">
      <c r="B123" s="20"/>
      <c r="C123" s="198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200"/>
      <c r="AH123" s="6"/>
      <c r="AI123" s="239"/>
      <c r="AJ123" s="246"/>
      <c r="AK123" s="77"/>
      <c r="AL123" s="83"/>
      <c r="AM123" s="84"/>
      <c r="AN123" s="6"/>
      <c r="AO123" s="66"/>
      <c r="AP123" s="77"/>
      <c r="AQ123" s="67"/>
      <c r="AR123" s="6"/>
      <c r="AS123" s="21"/>
    </row>
    <row r="124" spans="2:45" ht="6" customHeight="1" x14ac:dyDescent="0.4">
      <c r="B124" s="20"/>
      <c r="C124" s="7"/>
      <c r="D124" s="6"/>
      <c r="E124" s="6"/>
      <c r="F124" s="145"/>
      <c r="G124" s="6"/>
      <c r="H124" s="6"/>
      <c r="I124" s="145"/>
      <c r="J124" s="6"/>
      <c r="K124" s="6"/>
      <c r="L124" s="145"/>
      <c r="M124" s="125"/>
      <c r="N124" s="6"/>
      <c r="O124" s="145"/>
      <c r="P124" s="6"/>
      <c r="Q124" s="6"/>
      <c r="R124" s="145"/>
      <c r="S124" s="6"/>
      <c r="T124" s="6"/>
      <c r="U124" s="145"/>
      <c r="V124" s="6"/>
      <c r="W124" s="125"/>
      <c r="X124" s="145"/>
      <c r="Y124" s="6"/>
      <c r="Z124" s="6"/>
      <c r="AA124" s="145"/>
      <c r="AB124" s="6"/>
      <c r="AC124" s="6"/>
      <c r="AD124" s="145"/>
      <c r="AE124" s="6"/>
      <c r="AF124" s="6"/>
      <c r="AG124" s="7"/>
      <c r="AH124" s="6"/>
      <c r="AI124" s="239"/>
      <c r="AJ124" s="246"/>
      <c r="AK124" s="77"/>
      <c r="AL124" s="83"/>
      <c r="AM124" s="84"/>
      <c r="AN124" s="6"/>
      <c r="AO124" s="66"/>
      <c r="AP124" s="77"/>
      <c r="AQ124" s="67"/>
      <c r="AR124" s="6"/>
      <c r="AS124" s="21"/>
    </row>
    <row r="125" spans="2:45" x14ac:dyDescent="0.4">
      <c r="B125" s="20"/>
      <c r="C125" s="392">
        <v>0</v>
      </c>
      <c r="D125" s="218"/>
      <c r="E125" s="187"/>
      <c r="F125" s="361"/>
      <c r="G125" s="362"/>
      <c r="H125" s="218"/>
      <c r="I125" s="358"/>
      <c r="J125" s="359"/>
      <c r="K125" s="219"/>
      <c r="L125" s="358"/>
      <c r="M125" s="358"/>
      <c r="N125" s="220"/>
      <c r="O125" s="218"/>
      <c r="P125" s="218"/>
      <c r="Q125" s="221"/>
      <c r="R125" s="221"/>
      <c r="S125" s="187"/>
      <c r="T125" s="360">
        <v>0.6</v>
      </c>
      <c r="U125" s="360"/>
      <c r="V125" s="358"/>
      <c r="W125" s="358"/>
      <c r="X125" s="187"/>
      <c r="Y125" s="187"/>
      <c r="Z125" s="187"/>
      <c r="AA125" s="187"/>
      <c r="AB125" s="187"/>
      <c r="AC125" s="360">
        <v>0.9</v>
      </c>
      <c r="AD125" s="360"/>
      <c r="AE125" s="187"/>
      <c r="AF125" s="358">
        <v>1</v>
      </c>
      <c r="AG125" s="359"/>
      <c r="AH125" s="6"/>
      <c r="AI125" s="239"/>
      <c r="AJ125" s="246"/>
      <c r="AK125" s="77"/>
      <c r="AL125" s="83"/>
      <c r="AM125" s="84"/>
      <c r="AN125" s="6"/>
      <c r="AO125" s="66"/>
      <c r="AP125" s="77"/>
      <c r="AQ125" s="67"/>
      <c r="AR125" s="6"/>
      <c r="AS125" s="21"/>
    </row>
    <row r="126" spans="2:45" ht="12.6" thickBot="1" x14ac:dyDescent="0.45">
      <c r="B126" s="20"/>
      <c r="C126" s="393"/>
      <c r="D126" s="218"/>
      <c r="E126" s="187"/>
      <c r="F126" s="361"/>
      <c r="G126" s="362"/>
      <c r="H126" s="218"/>
      <c r="I126" s="358"/>
      <c r="J126" s="359"/>
      <c r="K126" s="219"/>
      <c r="L126" s="358"/>
      <c r="M126" s="358"/>
      <c r="N126" s="220"/>
      <c r="O126" s="218"/>
      <c r="P126" s="218"/>
      <c r="Q126" s="221"/>
      <c r="R126" s="221"/>
      <c r="S126" s="187"/>
      <c r="T126" s="360"/>
      <c r="U126" s="360"/>
      <c r="V126" s="358"/>
      <c r="W126" s="358"/>
      <c r="X126" s="187"/>
      <c r="Y126" s="187"/>
      <c r="Z126" s="187"/>
      <c r="AA126" s="187"/>
      <c r="AB126" s="187"/>
      <c r="AC126" s="360"/>
      <c r="AD126" s="360"/>
      <c r="AE126" s="187"/>
      <c r="AF126" s="359"/>
      <c r="AG126" s="359"/>
      <c r="AH126" s="6"/>
      <c r="AI126" s="239"/>
      <c r="AJ126" s="246"/>
      <c r="AK126" s="77"/>
      <c r="AL126" s="83"/>
      <c r="AM126" s="84"/>
      <c r="AN126" s="6"/>
      <c r="AO126" s="66"/>
      <c r="AP126" s="77"/>
      <c r="AQ126" s="67"/>
      <c r="AR126" s="6"/>
      <c r="AS126" s="21"/>
    </row>
    <row r="127" spans="2:45" x14ac:dyDescent="0.4">
      <c r="B127" s="20"/>
      <c r="C127" s="263"/>
      <c r="D127" s="6"/>
      <c r="E127" s="376" t="s">
        <v>106</v>
      </c>
      <c r="F127" s="377"/>
      <c r="G127" s="377"/>
      <c r="H127" s="377"/>
      <c r="I127" s="377"/>
      <c r="J127" s="377"/>
      <c r="K127" s="377"/>
      <c r="L127" s="377"/>
      <c r="M127" s="377"/>
      <c r="N127" s="377"/>
      <c r="O127" s="377"/>
      <c r="P127" s="214"/>
      <c r="Q127" s="214"/>
      <c r="R127" s="214"/>
      <c r="S127" s="388" t="s">
        <v>69</v>
      </c>
      <c r="T127" s="388"/>
      <c r="U127" s="388"/>
      <c r="V127" s="388"/>
      <c r="W127" s="388"/>
      <c r="X127" s="388"/>
      <c r="Y127" s="388"/>
      <c r="Z127" s="388"/>
      <c r="AA127" s="388"/>
      <c r="AB127" s="388"/>
      <c r="AC127" s="388"/>
      <c r="AD127" s="388"/>
      <c r="AE127" s="388"/>
      <c r="AF127" s="6"/>
      <c r="AG127" s="6"/>
      <c r="AH127" s="6"/>
      <c r="AI127" s="239"/>
      <c r="AJ127" s="246"/>
      <c r="AK127" s="77"/>
      <c r="AL127" s="83"/>
      <c r="AM127" s="84"/>
      <c r="AN127" s="6"/>
      <c r="AO127" s="66"/>
      <c r="AP127" s="77"/>
      <c r="AQ127" s="67"/>
      <c r="AR127" s="6"/>
      <c r="AS127" s="21"/>
    </row>
    <row r="128" spans="2:45" ht="12.6" thickBot="1" x14ac:dyDescent="0.45">
      <c r="B128" s="20"/>
      <c r="C128" s="264"/>
      <c r="D128" s="6"/>
      <c r="E128" s="377"/>
      <c r="F128" s="377"/>
      <c r="G128" s="377"/>
      <c r="H128" s="377"/>
      <c r="I128" s="377"/>
      <c r="J128" s="377"/>
      <c r="K128" s="377"/>
      <c r="L128" s="377"/>
      <c r="M128" s="377"/>
      <c r="N128" s="377"/>
      <c r="O128" s="377"/>
      <c r="P128" s="214"/>
      <c r="Q128" s="214"/>
      <c r="R128" s="214"/>
      <c r="S128" s="388" t="s">
        <v>70</v>
      </c>
      <c r="T128" s="388"/>
      <c r="U128" s="388"/>
      <c r="V128" s="388"/>
      <c r="W128" s="388"/>
      <c r="X128" s="388"/>
      <c r="Y128" s="388"/>
      <c r="Z128" s="388"/>
      <c r="AA128" s="388"/>
      <c r="AB128" s="388"/>
      <c r="AC128" s="388"/>
      <c r="AD128" s="388"/>
      <c r="AE128" s="388"/>
      <c r="AF128" s="6"/>
      <c r="AG128" s="6"/>
      <c r="AH128" s="6"/>
      <c r="AI128" s="239"/>
      <c r="AJ128" s="246"/>
      <c r="AK128" s="77"/>
      <c r="AL128" s="83"/>
      <c r="AM128" s="84"/>
      <c r="AN128" s="6"/>
      <c r="AO128" s="66"/>
      <c r="AP128" s="77"/>
      <c r="AQ128" s="67"/>
      <c r="AR128" s="6"/>
      <c r="AS128" s="21"/>
    </row>
    <row r="129" spans="2:45" ht="7.5" customHeight="1" x14ac:dyDescent="0.4">
      <c r="B129" s="20"/>
      <c r="C129" s="227"/>
      <c r="D129" s="6"/>
      <c r="E129" s="6"/>
      <c r="F129" s="6"/>
      <c r="G129" s="6"/>
      <c r="H129" s="6"/>
      <c r="I129" s="6"/>
      <c r="J129" s="6"/>
      <c r="K129" s="6"/>
      <c r="L129" s="214"/>
      <c r="M129" s="214"/>
      <c r="N129" s="214"/>
      <c r="O129" s="214"/>
      <c r="P129" s="214"/>
      <c r="Q129" s="214"/>
      <c r="R129" s="214"/>
      <c r="S129" s="214"/>
      <c r="T129" s="214"/>
      <c r="U129" s="214"/>
      <c r="V129" s="214"/>
      <c r="W129" s="214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239"/>
      <c r="AJ129" s="246"/>
      <c r="AK129" s="77"/>
      <c r="AL129" s="83"/>
      <c r="AM129" s="84"/>
      <c r="AN129" s="6"/>
      <c r="AO129" s="66"/>
      <c r="AP129" s="77"/>
      <c r="AQ129" s="67"/>
      <c r="AR129" s="6"/>
      <c r="AS129" s="21"/>
    </row>
    <row r="130" spans="2:45" ht="24.75" customHeight="1" x14ac:dyDescent="0.4">
      <c r="B130" s="20"/>
      <c r="C130" s="381" t="s">
        <v>132</v>
      </c>
      <c r="D130" s="382"/>
      <c r="E130" s="382"/>
      <c r="F130" s="382"/>
      <c r="G130" s="382"/>
      <c r="H130" s="382"/>
      <c r="I130" s="382"/>
      <c r="J130" s="382"/>
      <c r="K130" s="382"/>
      <c r="L130" s="382"/>
      <c r="M130" s="382"/>
      <c r="N130" s="382"/>
      <c r="O130" s="382"/>
      <c r="P130" s="382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239"/>
      <c r="AJ130" s="246"/>
      <c r="AK130" s="77"/>
      <c r="AL130" s="83"/>
      <c r="AM130" s="84"/>
      <c r="AN130" s="6"/>
      <c r="AO130" s="66"/>
      <c r="AP130" s="77"/>
      <c r="AQ130" s="67"/>
      <c r="AR130" s="6"/>
      <c r="AS130" s="21"/>
    </row>
    <row r="131" spans="2:45" ht="15" customHeight="1" x14ac:dyDescent="0.4">
      <c r="B131" s="20"/>
      <c r="C131" s="334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310"/>
      <c r="AI131" s="239"/>
      <c r="AJ131" s="240"/>
      <c r="AK131" s="6"/>
      <c r="AL131" s="65"/>
      <c r="AM131" s="75"/>
      <c r="AN131" s="6"/>
      <c r="AO131" s="66"/>
      <c r="AP131" s="6"/>
      <c r="AQ131" s="67"/>
      <c r="AR131" s="6"/>
      <c r="AS131" s="21"/>
    </row>
    <row r="132" spans="2:45" s="16" customFormat="1" ht="9" customHeight="1" thickBot="1" x14ac:dyDescent="0.5">
      <c r="B132" s="175"/>
      <c r="C132" s="176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8"/>
      <c r="AC132" s="177"/>
      <c r="AD132" s="177"/>
      <c r="AE132" s="177"/>
      <c r="AF132" s="177"/>
      <c r="AG132" s="177"/>
      <c r="AH132" s="177"/>
      <c r="AI132" s="256"/>
      <c r="AJ132" s="257"/>
      <c r="AK132" s="179"/>
      <c r="AL132" s="180"/>
      <c r="AM132" s="259"/>
      <c r="AN132" s="23"/>
      <c r="AO132" s="86"/>
      <c r="AP132" s="179"/>
      <c r="AQ132" s="89"/>
      <c r="AR132" s="181"/>
      <c r="AS132" s="182"/>
    </row>
    <row r="133" spans="2:45" s="51" customFormat="1" ht="8.25" customHeight="1" x14ac:dyDescent="0.45">
      <c r="B133" s="165"/>
      <c r="C133" s="93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53"/>
      <c r="AC133" s="119"/>
      <c r="AD133" s="119"/>
      <c r="AE133" s="119"/>
      <c r="AF133" s="119"/>
      <c r="AG133" s="119"/>
      <c r="AH133" s="119"/>
      <c r="AI133" s="245"/>
      <c r="AJ133" s="246"/>
      <c r="AK133" s="77"/>
      <c r="AL133" s="83"/>
      <c r="AM133" s="84"/>
      <c r="AN133" s="6"/>
      <c r="AO133" s="66"/>
      <c r="AP133" s="77"/>
      <c r="AQ133" s="67"/>
      <c r="AS133" s="165"/>
    </row>
    <row r="134" spans="2:45" s="114" customFormat="1" ht="5.25" customHeight="1" x14ac:dyDescent="0.4">
      <c r="B134" s="188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258"/>
      <c r="AJ134" s="242"/>
      <c r="AK134" s="51"/>
      <c r="AL134" s="72"/>
      <c r="AM134" s="156"/>
      <c r="AN134" s="51"/>
      <c r="AO134" s="73"/>
      <c r="AP134" s="51"/>
      <c r="AQ134" s="74"/>
      <c r="AR134" s="105"/>
      <c r="AS134" s="189"/>
    </row>
    <row r="135" spans="2:45" s="6" customFormat="1" ht="18" customHeight="1" x14ac:dyDescent="0.4">
      <c r="B135" s="20"/>
      <c r="C135" s="51" t="s">
        <v>60</v>
      </c>
      <c r="AI135" s="239"/>
      <c r="AJ135" s="246"/>
      <c r="AK135" s="77"/>
      <c r="AL135" s="83"/>
      <c r="AM135" s="84"/>
      <c r="AO135" s="66"/>
      <c r="AP135" s="77"/>
      <c r="AQ135" s="67"/>
      <c r="AS135" s="21"/>
    </row>
    <row r="136" spans="2:45" ht="15" customHeight="1" x14ac:dyDescent="0.4">
      <c r="B136" s="20"/>
      <c r="C136" s="334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310"/>
      <c r="AI136" s="239"/>
      <c r="AJ136" s="240"/>
      <c r="AK136" s="6"/>
      <c r="AL136" s="65"/>
      <c r="AM136" s="75"/>
      <c r="AN136" s="6"/>
      <c r="AO136" s="66"/>
      <c r="AP136" s="6"/>
      <c r="AQ136" s="67"/>
      <c r="AR136" s="6"/>
      <c r="AS136" s="21"/>
    </row>
    <row r="137" spans="2:45" s="16" customFormat="1" ht="8.25" customHeight="1" thickBot="1" x14ac:dyDescent="0.5">
      <c r="B137" s="175"/>
      <c r="C137" s="176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  <c r="AA137" s="177"/>
      <c r="AB137" s="178"/>
      <c r="AC137" s="177"/>
      <c r="AD137" s="177"/>
      <c r="AE137" s="177"/>
      <c r="AF137" s="177"/>
      <c r="AG137" s="177"/>
      <c r="AH137" s="177"/>
      <c r="AI137" s="256"/>
      <c r="AJ137" s="257"/>
      <c r="AK137" s="179"/>
      <c r="AL137" s="180"/>
      <c r="AM137" s="259"/>
      <c r="AN137" s="23"/>
      <c r="AO137" s="86"/>
      <c r="AP137" s="179"/>
      <c r="AQ137" s="89"/>
      <c r="AR137" s="181"/>
      <c r="AS137" s="182"/>
    </row>
    <row r="138" spans="2:45" s="6" customFormat="1" ht="9" customHeight="1" x14ac:dyDescent="0.4">
      <c r="C138" s="187"/>
      <c r="AI138" s="239"/>
      <c r="AJ138" s="240"/>
      <c r="AL138" s="65"/>
      <c r="AM138" s="75"/>
      <c r="AO138" s="66"/>
      <c r="AQ138" s="67"/>
    </row>
    <row r="139" spans="2:45" s="114" customFormat="1" ht="5.25" customHeight="1" x14ac:dyDescent="0.4">
      <c r="B139" s="188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258"/>
      <c r="AJ139" s="242"/>
      <c r="AK139" s="51"/>
      <c r="AL139" s="72"/>
      <c r="AM139" s="156"/>
      <c r="AN139" s="51"/>
      <c r="AO139" s="73"/>
      <c r="AP139" s="51"/>
      <c r="AQ139" s="74"/>
      <c r="AR139" s="105"/>
      <c r="AS139" s="189"/>
    </row>
    <row r="140" spans="2:45" s="114" customFormat="1" ht="28.5" customHeight="1" x14ac:dyDescent="0.4">
      <c r="B140" s="188"/>
      <c r="C140" s="384" t="s">
        <v>61</v>
      </c>
      <c r="D140" s="341"/>
      <c r="E140" s="341"/>
      <c r="F140" s="341"/>
      <c r="G140" s="341"/>
      <c r="H140" s="341"/>
      <c r="I140" s="341"/>
      <c r="J140" s="341"/>
      <c r="K140" s="341"/>
      <c r="L140" s="341"/>
      <c r="M140" s="341"/>
      <c r="N140" s="341"/>
      <c r="O140" s="341"/>
      <c r="P140" s="341"/>
      <c r="Q140" s="341"/>
      <c r="R140" s="341"/>
      <c r="S140" s="341"/>
      <c r="T140" s="341"/>
      <c r="U140" s="341"/>
      <c r="V140" s="341"/>
      <c r="W140" s="341"/>
      <c r="X140" s="341"/>
      <c r="Y140" s="341"/>
      <c r="Z140" s="341"/>
      <c r="AA140" s="341"/>
      <c r="AB140" s="341"/>
      <c r="AC140" s="341"/>
      <c r="AD140" s="341"/>
      <c r="AE140" s="341"/>
      <c r="AF140" s="341"/>
      <c r="AG140" s="341"/>
      <c r="AH140" s="105"/>
      <c r="AI140" s="258"/>
      <c r="AJ140" s="242"/>
      <c r="AK140" s="51"/>
      <c r="AL140" s="72"/>
      <c r="AM140" s="156"/>
      <c r="AN140" s="51"/>
      <c r="AO140" s="73"/>
      <c r="AP140" s="51"/>
      <c r="AQ140" s="74"/>
      <c r="AR140" s="105"/>
      <c r="AS140" s="189"/>
    </row>
    <row r="141" spans="2:45" s="6" customFormat="1" ht="18" customHeight="1" x14ac:dyDescent="0.4">
      <c r="B141" s="20"/>
      <c r="C141" s="6" t="s">
        <v>62</v>
      </c>
      <c r="AI141" s="239"/>
      <c r="AJ141" s="246"/>
      <c r="AK141" s="77"/>
      <c r="AL141" s="83"/>
      <c r="AM141" s="84"/>
      <c r="AO141" s="66"/>
      <c r="AP141" s="77"/>
      <c r="AQ141" s="67"/>
      <c r="AS141" s="21"/>
    </row>
    <row r="142" spans="2:45" ht="4.5" customHeight="1" x14ac:dyDescent="0.4">
      <c r="B142" s="20"/>
      <c r="C142" s="187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239"/>
      <c r="AJ142" s="240"/>
      <c r="AK142" s="6"/>
      <c r="AL142" s="65"/>
      <c r="AM142" s="75"/>
      <c r="AN142" s="6"/>
      <c r="AO142" s="66"/>
      <c r="AP142" s="6"/>
      <c r="AQ142" s="67"/>
      <c r="AR142" s="6"/>
      <c r="AS142" s="21"/>
    </row>
    <row r="143" spans="2:45" ht="16.5" customHeight="1" x14ac:dyDescent="0.45">
      <c r="B143" s="20"/>
      <c r="C143" s="383" t="s">
        <v>134</v>
      </c>
      <c r="D143" s="341"/>
      <c r="E143" s="341"/>
      <c r="F143" s="341"/>
      <c r="G143" s="341"/>
      <c r="H143" s="341"/>
      <c r="I143" s="341"/>
      <c r="J143" s="341"/>
      <c r="K143" s="341"/>
      <c r="L143" s="341"/>
      <c r="M143" s="341"/>
      <c r="N143" s="341"/>
      <c r="O143" s="341"/>
      <c r="P143" s="341"/>
      <c r="Q143" s="341"/>
      <c r="R143" s="341"/>
      <c r="S143" s="341"/>
      <c r="T143" s="341"/>
      <c r="U143" s="341"/>
      <c r="V143" s="341"/>
      <c r="W143" s="341"/>
      <c r="X143" s="341"/>
      <c r="Y143" s="341"/>
      <c r="Z143" s="341"/>
      <c r="AA143" s="341"/>
      <c r="AB143" s="341"/>
      <c r="AC143" s="341"/>
      <c r="AD143" s="341"/>
      <c r="AE143" s="341"/>
      <c r="AF143" s="341"/>
      <c r="AG143" s="341"/>
      <c r="AH143" s="341"/>
      <c r="AI143" s="239"/>
      <c r="AJ143" s="240"/>
      <c r="AK143" s="6"/>
      <c r="AL143" s="65"/>
      <c r="AM143" s="75"/>
      <c r="AN143" s="6"/>
      <c r="AO143" s="66"/>
      <c r="AP143" s="6"/>
      <c r="AQ143" s="67"/>
      <c r="AR143" s="6"/>
      <c r="AS143" s="21"/>
    </row>
    <row r="144" spans="2:45" ht="15" customHeight="1" x14ac:dyDescent="0.4">
      <c r="B144" s="20"/>
      <c r="C144" s="334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310"/>
      <c r="AI144" s="239"/>
      <c r="AJ144" s="240"/>
      <c r="AK144" s="6"/>
      <c r="AL144" s="65"/>
      <c r="AM144" s="75"/>
      <c r="AN144" s="6"/>
      <c r="AO144" s="66"/>
      <c r="AP144" s="6"/>
      <c r="AQ144" s="67"/>
      <c r="AR144" s="6"/>
      <c r="AS144" s="21"/>
    </row>
    <row r="145" spans="2:47" s="16" customFormat="1" ht="8.25" customHeight="1" thickBot="1" x14ac:dyDescent="0.5">
      <c r="B145" s="175"/>
      <c r="C145" s="176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  <c r="AA145" s="177"/>
      <c r="AB145" s="178"/>
      <c r="AC145" s="177"/>
      <c r="AD145" s="177"/>
      <c r="AE145" s="177"/>
      <c r="AF145" s="177"/>
      <c r="AG145" s="177"/>
      <c r="AH145" s="177"/>
      <c r="AI145" s="256"/>
      <c r="AJ145" s="257"/>
      <c r="AK145" s="179"/>
      <c r="AL145" s="180"/>
      <c r="AM145" s="259"/>
      <c r="AN145" s="23"/>
      <c r="AO145" s="86"/>
      <c r="AP145" s="179"/>
      <c r="AQ145" s="89"/>
      <c r="AR145" s="181"/>
      <c r="AS145" s="182"/>
    </row>
    <row r="146" spans="2:47" ht="9" customHeight="1" thickBot="1" x14ac:dyDescent="0.45">
      <c r="AI146" s="249"/>
      <c r="AJ146" s="250"/>
      <c r="AL146" s="157"/>
      <c r="AM146" s="149"/>
      <c r="AO146" s="150"/>
      <c r="AQ146" s="151"/>
    </row>
    <row r="147" spans="2:47" ht="13.5" customHeight="1" thickBot="1" x14ac:dyDescent="0.45"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</row>
    <row r="148" spans="2:47" ht="18.75" customHeight="1" thickBot="1" x14ac:dyDescent="0.45">
      <c r="B148" s="59"/>
      <c r="C148" s="60" t="s">
        <v>43</v>
      </c>
      <c r="D148" s="27"/>
      <c r="E148" s="28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30"/>
      <c r="AI148" s="237"/>
      <c r="AJ148" s="238"/>
      <c r="AK148" s="6"/>
      <c r="AL148" s="61"/>
      <c r="AM148" s="155"/>
      <c r="AN148" s="6"/>
      <c r="AO148" s="63"/>
      <c r="AP148" s="6"/>
      <c r="AQ148" s="64"/>
      <c r="AR148" s="6"/>
      <c r="AS148" s="6"/>
      <c r="AT148" s="6"/>
      <c r="AU148" s="6"/>
    </row>
    <row r="149" spans="2:47" ht="15.75" customHeight="1" x14ac:dyDescent="0.4">
      <c r="AI149" s="239"/>
      <c r="AJ149" s="240"/>
      <c r="AK149" s="6"/>
      <c r="AL149" s="65"/>
      <c r="AM149" s="75"/>
      <c r="AN149" s="6"/>
      <c r="AO149" s="66"/>
      <c r="AP149" s="6"/>
      <c r="AQ149" s="67"/>
      <c r="AR149" s="6"/>
      <c r="AS149" s="6"/>
      <c r="AT149" s="6"/>
      <c r="AU149" s="6"/>
    </row>
    <row r="150" spans="2:47" ht="21" customHeight="1" x14ac:dyDescent="0.4">
      <c r="AI150" s="239"/>
      <c r="AJ150" s="240"/>
      <c r="AK150" s="6"/>
      <c r="AL150" s="65"/>
      <c r="AM150" s="75"/>
      <c r="AN150" s="6"/>
      <c r="AO150" s="66"/>
      <c r="AP150" s="6"/>
      <c r="AQ150" s="67"/>
      <c r="AR150" s="6"/>
      <c r="AS150" s="6"/>
      <c r="AT150" s="6"/>
      <c r="AU150" s="6"/>
    </row>
    <row r="151" spans="2:47" s="16" customFormat="1" x14ac:dyDescent="0.4">
      <c r="AI151" s="241"/>
      <c r="AJ151" s="242"/>
      <c r="AK151" s="51"/>
      <c r="AL151" s="72"/>
      <c r="AM151" s="156"/>
      <c r="AN151" s="51"/>
      <c r="AO151" s="73"/>
      <c r="AP151" s="51"/>
      <c r="AQ151" s="74"/>
      <c r="AR151" s="51"/>
      <c r="AS151" s="51"/>
      <c r="AT151" s="51"/>
      <c r="AU151" s="51"/>
    </row>
    <row r="152" spans="2:47" ht="15" customHeight="1" x14ac:dyDescent="0.4">
      <c r="B152" s="68"/>
      <c r="C152" s="68" t="s">
        <v>94</v>
      </c>
      <c r="D152" s="69"/>
      <c r="E152" s="70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296"/>
      <c r="AI152" s="239"/>
      <c r="AJ152" s="240"/>
      <c r="AK152" s="6"/>
      <c r="AL152" s="65"/>
      <c r="AM152" s="75"/>
      <c r="AN152" s="6"/>
      <c r="AO152" s="66"/>
      <c r="AP152" s="6"/>
      <c r="AQ152" s="67"/>
      <c r="AR152" s="6"/>
      <c r="AS152" s="6"/>
      <c r="AT152" s="6"/>
      <c r="AU152" s="6"/>
    </row>
    <row r="153" spans="2:47" s="6" customFormat="1" ht="5.25" customHeight="1" thickBot="1" x14ac:dyDescent="0.45">
      <c r="AI153" s="239"/>
      <c r="AJ153" s="240"/>
      <c r="AL153" s="65"/>
      <c r="AM153" s="75"/>
      <c r="AO153" s="66"/>
      <c r="AQ153" s="67"/>
    </row>
    <row r="154" spans="2:47" ht="5.25" customHeight="1" x14ac:dyDescent="0.4">
      <c r="B154" s="1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243"/>
      <c r="AJ154" s="244"/>
      <c r="AK154" s="18"/>
      <c r="AL154" s="79"/>
      <c r="AM154" s="80"/>
      <c r="AN154" s="18"/>
      <c r="AO154" s="85"/>
      <c r="AP154" s="18"/>
      <c r="AQ154" s="88"/>
      <c r="AR154" s="18"/>
      <c r="AS154" s="19"/>
    </row>
    <row r="155" spans="2:47" ht="15" customHeight="1" x14ac:dyDescent="0.4">
      <c r="B155" s="20"/>
      <c r="C155" s="93" t="s">
        <v>5</v>
      </c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239"/>
      <c r="AJ155" s="240"/>
      <c r="AK155" s="6"/>
      <c r="AL155" s="65"/>
      <c r="AM155" s="75"/>
      <c r="AN155" s="6"/>
      <c r="AO155" s="66"/>
      <c r="AP155" s="6"/>
      <c r="AQ155" s="67"/>
      <c r="AR155" s="6"/>
      <c r="AS155" s="21"/>
    </row>
    <row r="156" spans="2:47" s="16" customFormat="1" ht="18" customHeight="1" x14ac:dyDescent="0.4">
      <c r="B156" s="76"/>
      <c r="C156" s="394" t="s">
        <v>79</v>
      </c>
      <c r="D156" s="387"/>
      <c r="E156" s="387"/>
      <c r="F156" s="387"/>
      <c r="G156" s="387"/>
      <c r="H156" s="387"/>
      <c r="I156" s="387"/>
      <c r="J156" s="387"/>
      <c r="K156" s="387"/>
      <c r="L156" s="387"/>
      <c r="M156" s="387"/>
      <c r="N156" s="387"/>
      <c r="O156" s="387"/>
      <c r="P156" s="387"/>
      <c r="Q156" s="387"/>
      <c r="R156" s="387"/>
      <c r="S156" s="387"/>
      <c r="T156" s="387"/>
      <c r="U156" s="387"/>
      <c r="V156" s="387"/>
      <c r="W156" s="387"/>
      <c r="X156" s="387"/>
      <c r="Y156" s="387"/>
      <c r="Z156" s="387"/>
      <c r="AA156" s="387"/>
      <c r="AB156" s="387"/>
      <c r="AC156" s="387"/>
      <c r="AD156" s="387"/>
      <c r="AE156" s="387"/>
      <c r="AF156" s="387"/>
      <c r="AG156" s="387"/>
      <c r="AH156" s="387"/>
      <c r="AI156" s="245"/>
      <c r="AJ156" s="246"/>
      <c r="AK156" s="77"/>
      <c r="AL156" s="83"/>
      <c r="AM156" s="84"/>
      <c r="AN156" s="77"/>
      <c r="AO156" s="87"/>
      <c r="AP156" s="77"/>
      <c r="AQ156" s="90"/>
      <c r="AR156" s="51"/>
      <c r="AS156" s="78"/>
    </row>
    <row r="157" spans="2:47" ht="6.75" customHeight="1" x14ac:dyDescent="0.4">
      <c r="B157" s="20"/>
      <c r="C157" s="387"/>
      <c r="D157" s="387"/>
      <c r="E157" s="387"/>
      <c r="F157" s="387"/>
      <c r="G157" s="387"/>
      <c r="H157" s="387"/>
      <c r="I157" s="387"/>
      <c r="J157" s="387"/>
      <c r="K157" s="387"/>
      <c r="L157" s="387"/>
      <c r="M157" s="387"/>
      <c r="N157" s="387"/>
      <c r="O157" s="387"/>
      <c r="P157" s="387"/>
      <c r="Q157" s="387"/>
      <c r="R157" s="387"/>
      <c r="S157" s="387"/>
      <c r="T157" s="387"/>
      <c r="U157" s="387"/>
      <c r="V157" s="387"/>
      <c r="W157" s="387"/>
      <c r="X157" s="387"/>
      <c r="Y157" s="387"/>
      <c r="Z157" s="387"/>
      <c r="AA157" s="387"/>
      <c r="AB157" s="387"/>
      <c r="AC157" s="387"/>
      <c r="AD157" s="387"/>
      <c r="AE157" s="387"/>
      <c r="AF157" s="387"/>
      <c r="AG157" s="387"/>
      <c r="AH157" s="387"/>
      <c r="AI157" s="239"/>
      <c r="AJ157" s="240"/>
      <c r="AK157" s="6"/>
      <c r="AL157" s="65"/>
      <c r="AM157" s="75"/>
      <c r="AN157" s="6"/>
      <c r="AO157" s="66"/>
      <c r="AP157" s="6"/>
      <c r="AQ157" s="67"/>
      <c r="AR157" s="6"/>
      <c r="AS157" s="21"/>
    </row>
    <row r="158" spans="2:47" ht="15" customHeight="1" x14ac:dyDescent="0.4">
      <c r="B158" s="20"/>
      <c r="C158" s="334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310"/>
      <c r="AI158" s="239"/>
      <c r="AJ158" s="240"/>
      <c r="AK158" s="6"/>
      <c r="AL158" s="65"/>
      <c r="AM158" s="75"/>
      <c r="AN158" s="6"/>
      <c r="AO158" s="66"/>
      <c r="AP158" s="6"/>
      <c r="AQ158" s="67"/>
      <c r="AR158" s="6"/>
      <c r="AS158" s="21"/>
    </row>
    <row r="159" spans="2:47" ht="9" customHeight="1" thickBot="1" x14ac:dyDescent="0.45">
      <c r="B159" s="22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47"/>
      <c r="AJ159" s="248"/>
      <c r="AK159" s="23"/>
      <c r="AL159" s="81"/>
      <c r="AM159" s="82"/>
      <c r="AN159" s="23"/>
      <c r="AO159" s="86"/>
      <c r="AP159" s="23"/>
      <c r="AQ159" s="89"/>
      <c r="AR159" s="23"/>
      <c r="AS159" s="24"/>
    </row>
    <row r="160" spans="2:47" ht="12" customHeight="1" x14ac:dyDescent="0.4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239"/>
      <c r="AJ160" s="240"/>
      <c r="AK160" s="6"/>
      <c r="AL160" s="65"/>
      <c r="AM160" s="75"/>
      <c r="AN160" s="6"/>
      <c r="AO160" s="66"/>
      <c r="AP160" s="6"/>
      <c r="AQ160" s="67"/>
      <c r="AR160" s="6"/>
      <c r="AS160" s="6"/>
    </row>
    <row r="161" spans="2:45" ht="18.75" customHeight="1" x14ac:dyDescent="0.4">
      <c r="B161" s="68"/>
      <c r="C161" s="68" t="s">
        <v>95</v>
      </c>
      <c r="D161" s="69"/>
      <c r="E161" s="70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296"/>
      <c r="AI161" s="239"/>
      <c r="AJ161" s="240"/>
      <c r="AK161" s="6"/>
      <c r="AL161" s="65"/>
      <c r="AM161" s="75"/>
      <c r="AN161" s="6"/>
      <c r="AO161" s="66"/>
      <c r="AP161" s="6"/>
      <c r="AQ161" s="67"/>
      <c r="AR161" s="6"/>
      <c r="AS161" s="6"/>
    </row>
    <row r="162" spans="2:45" ht="9" customHeight="1" thickBot="1" x14ac:dyDescent="0.45">
      <c r="AI162" s="239"/>
      <c r="AJ162" s="240"/>
      <c r="AL162" s="65"/>
      <c r="AM162" s="75"/>
      <c r="AO162" s="66"/>
      <c r="AQ162" s="67"/>
    </row>
    <row r="163" spans="2:45" ht="4.5" customHeight="1" x14ac:dyDescent="0.4">
      <c r="B163" s="1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243"/>
      <c r="AJ163" s="244"/>
      <c r="AK163" s="18"/>
      <c r="AL163" s="79"/>
      <c r="AM163" s="80"/>
      <c r="AN163" s="18"/>
      <c r="AO163" s="85"/>
      <c r="AP163" s="18"/>
      <c r="AQ163" s="88"/>
      <c r="AR163" s="18"/>
      <c r="AS163" s="19"/>
    </row>
    <row r="164" spans="2:45" ht="18" customHeight="1" x14ac:dyDescent="0.4">
      <c r="B164" s="20"/>
      <c r="C164" s="356" t="s">
        <v>81</v>
      </c>
      <c r="D164" s="357"/>
      <c r="E164" s="357"/>
      <c r="F164" s="357"/>
      <c r="G164" s="357"/>
      <c r="H164" s="357"/>
      <c r="I164" s="357"/>
      <c r="J164" s="357"/>
      <c r="K164" s="357"/>
      <c r="L164" s="357"/>
      <c r="M164" s="357"/>
      <c r="N164" s="357"/>
      <c r="O164" s="357"/>
      <c r="P164" s="357"/>
      <c r="Q164" s="357"/>
      <c r="R164" s="357"/>
      <c r="S164" s="357"/>
      <c r="T164" s="357"/>
      <c r="U164" s="357"/>
      <c r="V164" s="357"/>
      <c r="W164" s="357"/>
      <c r="X164" s="357"/>
      <c r="Y164" s="357"/>
      <c r="Z164" s="357"/>
      <c r="AA164" s="357"/>
      <c r="AB164" s="357"/>
      <c r="AC164" s="357"/>
      <c r="AD164" s="357"/>
      <c r="AE164" s="357"/>
      <c r="AF164" s="357"/>
      <c r="AG164" s="357"/>
      <c r="AH164" s="357"/>
      <c r="AI164" s="260"/>
      <c r="AJ164" s="261"/>
      <c r="AK164" s="94"/>
      <c r="AL164" s="95"/>
      <c r="AM164" s="96"/>
      <c r="AN164" s="94"/>
      <c r="AO164" s="97"/>
      <c r="AP164" s="94"/>
      <c r="AQ164" s="110"/>
      <c r="AR164" s="6"/>
      <c r="AS164" s="21"/>
    </row>
    <row r="165" spans="2:45" ht="12.6" x14ac:dyDescent="0.45">
      <c r="B165" s="20"/>
      <c r="C165" s="334"/>
      <c r="D165" s="102"/>
      <c r="E165" s="103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310"/>
      <c r="AI165" s="258"/>
      <c r="AJ165" s="240"/>
      <c r="AK165" s="6"/>
      <c r="AL165" s="65"/>
      <c r="AM165" s="75"/>
      <c r="AN165" s="6"/>
      <c r="AO165" s="66"/>
      <c r="AP165" s="6"/>
      <c r="AQ165" s="67"/>
      <c r="AR165" s="6"/>
      <c r="AS165" s="21"/>
    </row>
    <row r="166" spans="2:45" ht="6.75" customHeight="1" thickBot="1" x14ac:dyDescent="0.45">
      <c r="B166" s="22"/>
      <c r="C166" s="116"/>
      <c r="D166" s="116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111"/>
      <c r="AF166" s="111"/>
      <c r="AG166" s="111"/>
      <c r="AH166" s="111"/>
      <c r="AI166" s="247"/>
      <c r="AJ166" s="248"/>
      <c r="AK166" s="23"/>
      <c r="AL166" s="81"/>
      <c r="AM166" s="82"/>
      <c r="AN166" s="23"/>
      <c r="AO166" s="86"/>
      <c r="AP166" s="23"/>
      <c r="AQ166" s="89"/>
      <c r="AR166" s="23"/>
      <c r="AS166" s="24"/>
    </row>
    <row r="167" spans="2:45" ht="9" customHeight="1" thickBot="1" x14ac:dyDescent="0.45">
      <c r="AI167" s="239"/>
      <c r="AJ167" s="240"/>
      <c r="AL167" s="65"/>
      <c r="AM167" s="75"/>
      <c r="AO167" s="66"/>
      <c r="AQ167" s="67"/>
    </row>
    <row r="168" spans="2:45" ht="4.5" customHeight="1" x14ac:dyDescent="0.4">
      <c r="B168" s="17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243"/>
      <c r="AJ168" s="244"/>
      <c r="AK168" s="18"/>
      <c r="AL168" s="79"/>
      <c r="AM168" s="80"/>
      <c r="AN168" s="18"/>
      <c r="AO168" s="85"/>
      <c r="AP168" s="18"/>
      <c r="AQ168" s="88"/>
      <c r="AR168" s="18"/>
      <c r="AS168" s="19"/>
    </row>
    <row r="169" spans="2:45" ht="18" customHeight="1" x14ac:dyDescent="0.4">
      <c r="B169" s="20"/>
      <c r="C169" s="356" t="s">
        <v>103</v>
      </c>
      <c r="D169" s="399"/>
      <c r="E169" s="399"/>
      <c r="F169" s="399"/>
      <c r="G169" s="399"/>
      <c r="H169" s="399"/>
      <c r="I169" s="399"/>
      <c r="J169" s="399"/>
      <c r="K169" s="399"/>
      <c r="L169" s="399"/>
      <c r="M169" s="399"/>
      <c r="N169" s="399"/>
      <c r="O169" s="399"/>
      <c r="P169" s="399"/>
      <c r="Q169" s="399"/>
      <c r="R169" s="399"/>
      <c r="S169" s="399"/>
      <c r="T169" s="399"/>
      <c r="U169" s="399"/>
      <c r="V169" s="399"/>
      <c r="W169" s="399"/>
      <c r="X169" s="399"/>
      <c r="Y169" s="399"/>
      <c r="Z169" s="399"/>
      <c r="AA169" s="399"/>
      <c r="AB169" s="399"/>
      <c r="AC169" s="399"/>
      <c r="AD169" s="399"/>
      <c r="AE169" s="399"/>
      <c r="AF169" s="399"/>
      <c r="AG169" s="399"/>
      <c r="AH169" s="399"/>
      <c r="AI169" s="260"/>
      <c r="AJ169" s="261"/>
      <c r="AK169" s="94"/>
      <c r="AL169" s="95"/>
      <c r="AM169" s="96"/>
      <c r="AN169" s="94"/>
      <c r="AO169" s="97"/>
      <c r="AP169" s="94"/>
      <c r="AQ169" s="110"/>
      <c r="AR169" s="6"/>
      <c r="AS169" s="21"/>
    </row>
    <row r="170" spans="2:45" ht="9.75" customHeight="1" x14ac:dyDescent="0.4">
      <c r="B170" s="20"/>
      <c r="C170" s="386"/>
      <c r="D170" s="386"/>
      <c r="E170" s="386"/>
      <c r="F170" s="386"/>
      <c r="G170" s="386"/>
      <c r="H170" s="386"/>
      <c r="I170" s="386"/>
      <c r="J170" s="386"/>
      <c r="K170" s="386"/>
      <c r="L170" s="386"/>
      <c r="M170" s="386"/>
      <c r="N170" s="386"/>
      <c r="O170" s="386"/>
      <c r="P170" s="386"/>
      <c r="Q170" s="386"/>
      <c r="R170" s="386"/>
      <c r="S170" s="386"/>
      <c r="T170" s="386"/>
      <c r="U170" s="386"/>
      <c r="V170" s="386"/>
      <c r="W170" s="386"/>
      <c r="X170" s="386"/>
      <c r="Y170" s="386"/>
      <c r="Z170" s="386"/>
      <c r="AA170" s="386"/>
      <c r="AB170" s="386"/>
      <c r="AC170" s="386"/>
      <c r="AD170" s="386"/>
      <c r="AE170" s="386"/>
      <c r="AF170" s="386"/>
      <c r="AG170" s="386"/>
      <c r="AH170" s="386"/>
      <c r="AI170" s="260"/>
      <c r="AJ170" s="261"/>
      <c r="AK170" s="94"/>
      <c r="AL170" s="95"/>
      <c r="AM170" s="96"/>
      <c r="AN170" s="94"/>
      <c r="AO170" s="97"/>
      <c r="AP170" s="94"/>
      <c r="AQ170" s="110"/>
      <c r="AR170" s="6"/>
      <c r="AS170" s="21"/>
    </row>
    <row r="171" spans="2:45" ht="12.6" x14ac:dyDescent="0.45">
      <c r="B171" s="20"/>
      <c r="C171" s="334"/>
      <c r="D171" s="102"/>
      <c r="E171" s="103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310"/>
      <c r="AI171" s="258"/>
      <c r="AJ171" s="240"/>
      <c r="AK171" s="6"/>
      <c r="AL171" s="65"/>
      <c r="AM171" s="75"/>
      <c r="AN171" s="6"/>
      <c r="AO171" s="66"/>
      <c r="AP171" s="6"/>
      <c r="AQ171" s="67"/>
      <c r="AR171" s="6"/>
      <c r="AS171" s="21"/>
    </row>
    <row r="172" spans="2:45" ht="6.75" customHeight="1" thickBot="1" x14ac:dyDescent="0.45">
      <c r="B172" s="22"/>
      <c r="C172" s="116"/>
      <c r="D172" s="116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247"/>
      <c r="AJ172" s="248"/>
      <c r="AK172" s="23"/>
      <c r="AL172" s="81"/>
      <c r="AM172" s="82"/>
      <c r="AN172" s="23"/>
      <c r="AO172" s="86"/>
      <c r="AP172" s="23"/>
      <c r="AQ172" s="89"/>
      <c r="AR172" s="23"/>
      <c r="AS172" s="24"/>
    </row>
    <row r="173" spans="2:45" ht="5.25" customHeight="1" thickBot="1" x14ac:dyDescent="0.45">
      <c r="B173" s="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239"/>
      <c r="AJ173" s="240"/>
      <c r="AK173" s="6"/>
      <c r="AL173" s="65"/>
      <c r="AM173" s="75"/>
      <c r="AN173" s="6"/>
      <c r="AO173" s="66"/>
      <c r="AP173" s="6"/>
      <c r="AQ173" s="67"/>
      <c r="AS173" s="6"/>
    </row>
    <row r="174" spans="2:45" ht="4.5" customHeight="1" x14ac:dyDescent="0.4">
      <c r="B174" s="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243"/>
      <c r="AJ174" s="244"/>
      <c r="AK174" s="18"/>
      <c r="AL174" s="79"/>
      <c r="AM174" s="80"/>
      <c r="AN174" s="18"/>
      <c r="AO174" s="85"/>
      <c r="AP174" s="18"/>
      <c r="AQ174" s="88"/>
      <c r="AR174" s="18"/>
      <c r="AS174" s="19"/>
    </row>
    <row r="175" spans="2:45" ht="18" customHeight="1" x14ac:dyDescent="0.4">
      <c r="B175" s="20"/>
      <c r="C175" s="356" t="s">
        <v>90</v>
      </c>
      <c r="D175" s="370"/>
      <c r="E175" s="370"/>
      <c r="F175" s="370"/>
      <c r="G175" s="370"/>
      <c r="H175" s="370"/>
      <c r="I175" s="370"/>
      <c r="J175" s="370"/>
      <c r="K175" s="370"/>
      <c r="L175" s="370"/>
      <c r="M175" s="370"/>
      <c r="N175" s="370"/>
      <c r="O175" s="370"/>
      <c r="P175" s="370"/>
      <c r="Q175" s="370"/>
      <c r="R175" s="370"/>
      <c r="S175" s="370"/>
      <c r="T175" s="370"/>
      <c r="U175" s="370"/>
      <c r="V175" s="370"/>
      <c r="W175" s="370"/>
      <c r="X175" s="370"/>
      <c r="Y175" s="370"/>
      <c r="Z175" s="370"/>
      <c r="AA175" s="370"/>
      <c r="AB175" s="370"/>
      <c r="AC175" s="370"/>
      <c r="AD175" s="370"/>
      <c r="AE175" s="370"/>
      <c r="AF175" s="370"/>
      <c r="AG175" s="370"/>
      <c r="AH175" s="370"/>
      <c r="AI175" s="260"/>
      <c r="AJ175" s="261"/>
      <c r="AK175" s="94"/>
      <c r="AL175" s="95"/>
      <c r="AM175" s="96"/>
      <c r="AN175" s="94"/>
      <c r="AO175" s="97"/>
      <c r="AP175" s="94"/>
      <c r="AQ175" s="110"/>
      <c r="AR175" s="6"/>
      <c r="AS175" s="21"/>
    </row>
    <row r="176" spans="2:45" ht="31.5" customHeight="1" x14ac:dyDescent="0.4">
      <c r="B176" s="20"/>
      <c r="C176" s="397" t="s">
        <v>91</v>
      </c>
      <c r="D176" s="398"/>
      <c r="E176" s="398"/>
      <c r="F176" s="398"/>
      <c r="G176" s="398"/>
      <c r="H176" s="398"/>
      <c r="I176" s="398"/>
      <c r="J176" s="398"/>
      <c r="K176" s="398"/>
      <c r="L176" s="398"/>
      <c r="M176" s="398"/>
      <c r="N176" s="398"/>
      <c r="O176" s="398"/>
      <c r="P176" s="398"/>
      <c r="Q176" s="398"/>
      <c r="R176" s="398"/>
      <c r="S176" s="398"/>
      <c r="T176" s="398"/>
      <c r="U176" s="398"/>
      <c r="V176" s="398"/>
      <c r="W176" s="398"/>
      <c r="X176" s="398"/>
      <c r="Y176" s="398"/>
      <c r="Z176" s="398"/>
      <c r="AA176" s="398"/>
      <c r="AB176" s="398"/>
      <c r="AC176" s="398"/>
      <c r="AD176" s="398"/>
      <c r="AE176" s="398"/>
      <c r="AF176" s="398"/>
      <c r="AG176" s="398"/>
      <c r="AH176" s="398"/>
      <c r="AI176" s="260"/>
      <c r="AJ176" s="261"/>
      <c r="AK176" s="94"/>
      <c r="AL176" s="95"/>
      <c r="AM176" s="96"/>
      <c r="AN176" s="94"/>
      <c r="AO176" s="97"/>
      <c r="AP176" s="94"/>
      <c r="AQ176" s="110"/>
      <c r="AR176" s="6"/>
      <c r="AS176" s="21"/>
    </row>
    <row r="177" spans="2:45" ht="12.6" x14ac:dyDescent="0.45">
      <c r="B177" s="20"/>
      <c r="C177" s="334"/>
      <c r="D177" s="102"/>
      <c r="E177" s="103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310"/>
      <c r="AI177" s="258"/>
      <c r="AJ177" s="240"/>
      <c r="AK177" s="6"/>
      <c r="AL177" s="65"/>
      <c r="AM177" s="75"/>
      <c r="AN177" s="6"/>
      <c r="AO177" s="66"/>
      <c r="AP177" s="6"/>
      <c r="AQ177" s="67"/>
      <c r="AR177" s="6"/>
      <c r="AS177" s="21"/>
    </row>
    <row r="178" spans="2:45" ht="6.75" customHeight="1" thickBot="1" x14ac:dyDescent="0.45">
      <c r="B178" s="22"/>
      <c r="C178" s="116"/>
      <c r="D178" s="116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111"/>
      <c r="AF178" s="111"/>
      <c r="AG178" s="111"/>
      <c r="AH178" s="111"/>
      <c r="AI178" s="247"/>
      <c r="AJ178" s="248"/>
      <c r="AK178" s="23"/>
      <c r="AL178" s="81"/>
      <c r="AM178" s="82"/>
      <c r="AN178" s="23"/>
      <c r="AO178" s="86"/>
      <c r="AP178" s="23"/>
      <c r="AQ178" s="89"/>
      <c r="AR178" s="23"/>
      <c r="AS178" s="24"/>
    </row>
    <row r="179" spans="2:45" ht="5.25" customHeight="1" thickBot="1" x14ac:dyDescent="0.45">
      <c r="B179" s="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239"/>
      <c r="AJ179" s="240"/>
      <c r="AK179" s="6"/>
      <c r="AL179" s="65"/>
      <c r="AM179" s="75"/>
      <c r="AN179" s="6"/>
      <c r="AO179" s="66"/>
      <c r="AP179" s="6"/>
      <c r="AQ179" s="67"/>
      <c r="AS179" s="6"/>
    </row>
    <row r="180" spans="2:45" ht="4.5" customHeight="1" x14ac:dyDescent="0.4">
      <c r="B180" s="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243"/>
      <c r="AJ180" s="244"/>
      <c r="AK180" s="18"/>
      <c r="AL180" s="79"/>
      <c r="AM180" s="80"/>
      <c r="AN180" s="18"/>
      <c r="AO180" s="85"/>
      <c r="AP180" s="18"/>
      <c r="AQ180" s="88"/>
      <c r="AR180" s="18"/>
      <c r="AS180" s="19"/>
    </row>
    <row r="181" spans="2:45" ht="18" customHeight="1" x14ac:dyDescent="0.4">
      <c r="B181" s="20"/>
      <c r="C181" s="356" t="s">
        <v>92</v>
      </c>
      <c r="D181" s="341"/>
      <c r="E181" s="341"/>
      <c r="F181" s="341"/>
      <c r="G181" s="341"/>
      <c r="H181" s="34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341"/>
      <c r="T181" s="341"/>
      <c r="U181" s="341"/>
      <c r="V181" s="341"/>
      <c r="W181" s="341"/>
      <c r="X181" s="341"/>
      <c r="Y181" s="341"/>
      <c r="Z181" s="341"/>
      <c r="AA181" s="341"/>
      <c r="AB181" s="341"/>
      <c r="AC181" s="341"/>
      <c r="AD181" s="341"/>
      <c r="AE181" s="341"/>
      <c r="AF181" s="341"/>
      <c r="AG181" s="341"/>
      <c r="AH181" s="341"/>
      <c r="AI181" s="260"/>
      <c r="AJ181" s="261"/>
      <c r="AK181" s="94"/>
      <c r="AL181" s="95"/>
      <c r="AM181" s="96"/>
      <c r="AN181" s="94"/>
      <c r="AO181" s="97"/>
      <c r="AP181" s="94"/>
      <c r="AQ181" s="110"/>
      <c r="AR181" s="6"/>
      <c r="AS181" s="21"/>
    </row>
    <row r="182" spans="2:45" ht="12" customHeight="1" x14ac:dyDescent="0.4">
      <c r="B182" s="20"/>
      <c r="C182" s="341"/>
      <c r="D182" s="341"/>
      <c r="E182" s="341"/>
      <c r="F182" s="341"/>
      <c r="G182" s="341"/>
      <c r="H182" s="34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341"/>
      <c r="T182" s="341"/>
      <c r="U182" s="341"/>
      <c r="V182" s="341"/>
      <c r="W182" s="341"/>
      <c r="X182" s="341"/>
      <c r="Y182" s="341"/>
      <c r="Z182" s="341"/>
      <c r="AA182" s="341"/>
      <c r="AB182" s="341"/>
      <c r="AC182" s="341"/>
      <c r="AD182" s="341"/>
      <c r="AE182" s="341"/>
      <c r="AF182" s="341"/>
      <c r="AG182" s="341"/>
      <c r="AH182" s="341"/>
      <c r="AI182" s="262"/>
      <c r="AJ182" s="255"/>
      <c r="AK182" s="98"/>
      <c r="AL182" s="99"/>
      <c r="AM182" s="100"/>
      <c r="AN182" s="98"/>
      <c r="AO182" s="101"/>
      <c r="AP182" s="98"/>
      <c r="AQ182" s="109"/>
      <c r="AR182" s="6"/>
      <c r="AS182" s="21"/>
    </row>
    <row r="183" spans="2:45" ht="12.6" x14ac:dyDescent="0.45">
      <c r="B183" s="20"/>
      <c r="C183" s="334"/>
      <c r="D183" s="102"/>
      <c r="E183" s="103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310"/>
      <c r="AI183" s="258"/>
      <c r="AJ183" s="240"/>
      <c r="AK183" s="6"/>
      <c r="AL183" s="65"/>
      <c r="AM183" s="75"/>
      <c r="AN183" s="6"/>
      <c r="AO183" s="66"/>
      <c r="AP183" s="6"/>
      <c r="AQ183" s="67"/>
      <c r="AR183" s="6"/>
      <c r="AS183" s="21"/>
    </row>
    <row r="184" spans="2:45" ht="6.75" customHeight="1" thickBot="1" x14ac:dyDescent="0.45">
      <c r="B184" s="22"/>
      <c r="C184" s="23"/>
      <c r="D184" s="23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111"/>
      <c r="AF184" s="111"/>
      <c r="AG184" s="111"/>
      <c r="AH184" s="111"/>
      <c r="AI184" s="247"/>
      <c r="AJ184" s="248"/>
      <c r="AK184" s="23"/>
      <c r="AL184" s="81"/>
      <c r="AM184" s="82"/>
      <c r="AN184" s="23"/>
      <c r="AO184" s="86"/>
      <c r="AP184" s="23"/>
      <c r="AQ184" s="89"/>
      <c r="AR184" s="23"/>
      <c r="AS184" s="24"/>
    </row>
    <row r="185" spans="2:45" ht="12" customHeight="1" x14ac:dyDescent="0.4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239"/>
      <c r="AJ185" s="240"/>
      <c r="AK185" s="6"/>
      <c r="AL185" s="65"/>
      <c r="AM185" s="75"/>
      <c r="AN185" s="6"/>
      <c r="AO185" s="66"/>
      <c r="AP185" s="6"/>
      <c r="AQ185" s="67"/>
      <c r="AR185" s="6"/>
      <c r="AS185" s="6"/>
    </row>
    <row r="186" spans="2:45" ht="18.75" customHeight="1" x14ac:dyDescent="0.4">
      <c r="B186" s="68"/>
      <c r="C186" s="68" t="s">
        <v>147</v>
      </c>
      <c r="D186" s="69"/>
      <c r="E186" s="70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296"/>
      <c r="AI186" s="239"/>
      <c r="AJ186" s="240"/>
      <c r="AK186" s="6"/>
      <c r="AL186" s="65"/>
      <c r="AM186" s="75"/>
      <c r="AN186" s="6"/>
      <c r="AO186" s="66"/>
      <c r="AP186" s="6"/>
      <c r="AQ186" s="67"/>
      <c r="AR186" s="6"/>
      <c r="AS186" s="6"/>
    </row>
    <row r="187" spans="2:45" ht="9" customHeight="1" x14ac:dyDescent="0.4">
      <c r="AI187" s="239"/>
      <c r="AJ187" s="240"/>
      <c r="AL187" s="65"/>
      <c r="AM187" s="75"/>
      <c r="AO187" s="66"/>
      <c r="AQ187" s="67"/>
    </row>
    <row r="188" spans="2:45" ht="5.25" customHeight="1" thickBot="1" x14ac:dyDescent="0.45">
      <c r="B188" s="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239"/>
      <c r="AJ188" s="240"/>
      <c r="AK188" s="6"/>
      <c r="AL188" s="65"/>
      <c r="AM188" s="75"/>
      <c r="AN188" s="6"/>
      <c r="AO188" s="66"/>
      <c r="AP188" s="6"/>
      <c r="AQ188" s="67"/>
      <c r="AS188" s="6"/>
    </row>
    <row r="189" spans="2:45" ht="4.5" customHeight="1" x14ac:dyDescent="0.4">
      <c r="B189" s="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243"/>
      <c r="AJ189" s="244"/>
      <c r="AK189" s="18"/>
      <c r="AL189" s="79"/>
      <c r="AM189" s="80"/>
      <c r="AN189" s="18"/>
      <c r="AO189" s="85"/>
      <c r="AP189" s="18"/>
      <c r="AQ189" s="88"/>
      <c r="AR189" s="18"/>
      <c r="AS189" s="19"/>
    </row>
    <row r="190" spans="2:45" ht="18" customHeight="1" x14ac:dyDescent="0.4">
      <c r="B190" s="20"/>
      <c r="C190" s="356" t="s">
        <v>7</v>
      </c>
      <c r="D190" s="387"/>
      <c r="E190" s="387"/>
      <c r="F190" s="387"/>
      <c r="G190" s="387"/>
      <c r="H190" s="387"/>
      <c r="I190" s="387"/>
      <c r="J190" s="387"/>
      <c r="K190" s="387"/>
      <c r="L190" s="387"/>
      <c r="M190" s="387"/>
      <c r="N190" s="387"/>
      <c r="O190" s="387"/>
      <c r="P190" s="387"/>
      <c r="Q190" s="387"/>
      <c r="R190" s="387"/>
      <c r="S190" s="387"/>
      <c r="T190" s="387"/>
      <c r="U190" s="387"/>
      <c r="V190" s="387"/>
      <c r="W190" s="387"/>
      <c r="X190" s="387"/>
      <c r="Y190" s="387"/>
      <c r="Z190" s="387"/>
      <c r="AA190" s="387"/>
      <c r="AB190" s="387"/>
      <c r="AC190" s="387"/>
      <c r="AD190" s="387"/>
      <c r="AE190" s="387"/>
      <c r="AF190" s="387"/>
      <c r="AG190" s="387"/>
      <c r="AH190" s="387"/>
      <c r="AI190" s="260"/>
      <c r="AJ190" s="261"/>
      <c r="AK190" s="94"/>
      <c r="AL190" s="95"/>
      <c r="AM190" s="96"/>
      <c r="AN190" s="94"/>
      <c r="AO190" s="97"/>
      <c r="AP190" s="94"/>
      <c r="AQ190" s="110"/>
      <c r="AR190" s="6"/>
      <c r="AS190" s="21"/>
    </row>
    <row r="191" spans="2:45" ht="9" customHeight="1" x14ac:dyDescent="0.4">
      <c r="B191" s="20"/>
      <c r="C191" s="387"/>
      <c r="D191" s="387"/>
      <c r="E191" s="387"/>
      <c r="F191" s="387"/>
      <c r="G191" s="387"/>
      <c r="H191" s="387"/>
      <c r="I191" s="387"/>
      <c r="J191" s="387"/>
      <c r="K191" s="387"/>
      <c r="L191" s="387"/>
      <c r="M191" s="387"/>
      <c r="N191" s="387"/>
      <c r="O191" s="387"/>
      <c r="P191" s="387"/>
      <c r="Q191" s="387"/>
      <c r="R191" s="387"/>
      <c r="S191" s="387"/>
      <c r="T191" s="387"/>
      <c r="U191" s="387"/>
      <c r="V191" s="387"/>
      <c r="W191" s="387"/>
      <c r="X191" s="387"/>
      <c r="Y191" s="387"/>
      <c r="Z191" s="387"/>
      <c r="AA191" s="387"/>
      <c r="AB191" s="387"/>
      <c r="AC191" s="387"/>
      <c r="AD191" s="387"/>
      <c r="AE191" s="387"/>
      <c r="AF191" s="387"/>
      <c r="AG191" s="387"/>
      <c r="AH191" s="387"/>
      <c r="AI191" s="262"/>
      <c r="AJ191" s="255"/>
      <c r="AK191" s="98"/>
      <c r="AL191" s="99"/>
      <c r="AM191" s="100"/>
      <c r="AN191" s="98"/>
      <c r="AO191" s="101"/>
      <c r="AP191" s="98"/>
      <c r="AQ191" s="109"/>
      <c r="AR191" s="6"/>
      <c r="AS191" s="21"/>
    </row>
    <row r="192" spans="2:45" ht="12.6" x14ac:dyDescent="0.45">
      <c r="B192" s="20"/>
      <c r="C192" s="334"/>
      <c r="D192" s="102"/>
      <c r="E192" s="103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310"/>
      <c r="AI192" s="258"/>
      <c r="AJ192" s="240"/>
      <c r="AK192" s="6"/>
      <c r="AL192" s="65"/>
      <c r="AM192" s="75"/>
      <c r="AN192" s="6"/>
      <c r="AO192" s="66"/>
      <c r="AP192" s="6"/>
      <c r="AQ192" s="67"/>
      <c r="AR192" s="6"/>
      <c r="AS192" s="21"/>
    </row>
    <row r="193" spans="2:45" ht="6.75" customHeight="1" thickBot="1" x14ac:dyDescent="0.45">
      <c r="B193" s="22"/>
      <c r="C193" s="23"/>
      <c r="D193" s="23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  <c r="AA193" s="111"/>
      <c r="AB193" s="111"/>
      <c r="AC193" s="111"/>
      <c r="AD193" s="111"/>
      <c r="AE193" s="111"/>
      <c r="AF193" s="111"/>
      <c r="AG193" s="111"/>
      <c r="AH193" s="111"/>
      <c r="AI193" s="247"/>
      <c r="AJ193" s="248"/>
      <c r="AK193" s="23"/>
      <c r="AL193" s="81"/>
      <c r="AM193" s="82"/>
      <c r="AN193" s="23"/>
      <c r="AO193" s="86"/>
      <c r="AP193" s="23"/>
      <c r="AQ193" s="89"/>
      <c r="AR193" s="23"/>
      <c r="AS193" s="24"/>
    </row>
    <row r="194" spans="2:45" ht="5.25" customHeight="1" thickBot="1" x14ac:dyDescent="0.45">
      <c r="B194" s="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239"/>
      <c r="AJ194" s="240"/>
      <c r="AK194" s="6"/>
      <c r="AL194" s="65"/>
      <c r="AM194" s="75"/>
      <c r="AN194" s="6"/>
      <c r="AO194" s="66"/>
      <c r="AP194" s="6"/>
      <c r="AQ194" s="67"/>
      <c r="AS194" s="6"/>
    </row>
    <row r="195" spans="2:45" ht="4.5" customHeight="1" x14ac:dyDescent="0.4">
      <c r="B195" s="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  <c r="AH195" s="117"/>
      <c r="AI195" s="243"/>
      <c r="AJ195" s="244"/>
      <c r="AK195" s="18"/>
      <c r="AL195" s="79"/>
      <c r="AM195" s="80"/>
      <c r="AN195" s="18"/>
      <c r="AO195" s="85"/>
      <c r="AP195" s="18"/>
      <c r="AQ195" s="88"/>
      <c r="AR195" s="18"/>
      <c r="AS195" s="19"/>
    </row>
    <row r="196" spans="2:45" ht="18" customHeight="1" x14ac:dyDescent="0.4">
      <c r="B196" s="20"/>
      <c r="C196" s="215" t="s">
        <v>87</v>
      </c>
      <c r="D196" s="216"/>
      <c r="E196" s="216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  <c r="R196" s="216"/>
      <c r="S196" s="216"/>
      <c r="T196" s="216"/>
      <c r="U196" s="216"/>
      <c r="V196" s="216"/>
      <c r="W196" s="216"/>
      <c r="X196" s="216"/>
      <c r="Y196" s="216"/>
      <c r="Z196" s="216"/>
      <c r="AA196" s="216"/>
      <c r="AB196" s="216"/>
      <c r="AC196" s="216"/>
      <c r="AD196" s="216"/>
      <c r="AE196" s="216"/>
      <c r="AF196" s="216"/>
      <c r="AG196" s="216"/>
      <c r="AH196" s="216"/>
      <c r="AI196" s="260"/>
      <c r="AJ196" s="261"/>
      <c r="AK196" s="94"/>
      <c r="AL196" s="95"/>
      <c r="AM196" s="96"/>
      <c r="AN196" s="94"/>
      <c r="AO196" s="97"/>
      <c r="AP196" s="94"/>
      <c r="AQ196" s="110"/>
      <c r="AR196" s="6"/>
      <c r="AS196" s="21"/>
    </row>
    <row r="197" spans="2:45" ht="9" customHeight="1" x14ac:dyDescent="0.4">
      <c r="B197" s="20"/>
      <c r="C197" s="216"/>
      <c r="D197" s="216"/>
      <c r="E197" s="216"/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6"/>
      <c r="R197" s="216"/>
      <c r="S197" s="216"/>
      <c r="T197" s="216"/>
      <c r="U197" s="216"/>
      <c r="V197" s="216"/>
      <c r="W197" s="216"/>
      <c r="X197" s="216"/>
      <c r="Y197" s="216"/>
      <c r="Z197" s="216"/>
      <c r="AA197" s="216"/>
      <c r="AB197" s="216"/>
      <c r="AC197" s="216"/>
      <c r="AD197" s="216"/>
      <c r="AE197" s="216"/>
      <c r="AF197" s="216"/>
      <c r="AG197" s="216"/>
      <c r="AH197" s="216"/>
      <c r="AI197" s="262"/>
      <c r="AJ197" s="255"/>
      <c r="AK197" s="98"/>
      <c r="AL197" s="99"/>
      <c r="AM197" s="100"/>
      <c r="AN197" s="98"/>
      <c r="AO197" s="101"/>
      <c r="AP197" s="98"/>
      <c r="AQ197" s="109"/>
      <c r="AR197" s="6"/>
      <c r="AS197" s="21"/>
    </row>
    <row r="198" spans="2:45" ht="12.6" x14ac:dyDescent="0.45">
      <c r="B198" s="20"/>
      <c r="C198" s="334"/>
      <c r="D198" s="102"/>
      <c r="E198" s="103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310"/>
      <c r="AI198" s="258"/>
      <c r="AJ198" s="240"/>
      <c r="AK198" s="6"/>
      <c r="AL198" s="65"/>
      <c r="AM198" s="75"/>
      <c r="AN198" s="6"/>
      <c r="AO198" s="66"/>
      <c r="AP198" s="6"/>
      <c r="AQ198" s="67"/>
      <c r="AR198" s="6"/>
      <c r="AS198" s="21"/>
    </row>
    <row r="199" spans="2:45" ht="6.75" customHeight="1" thickBot="1" x14ac:dyDescent="0.45">
      <c r="B199" s="22"/>
      <c r="C199" s="23"/>
      <c r="D199" s="23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111"/>
      <c r="AE199" s="111"/>
      <c r="AF199" s="111"/>
      <c r="AG199" s="111"/>
      <c r="AH199" s="111"/>
      <c r="AI199" s="247"/>
      <c r="AJ199" s="248"/>
      <c r="AK199" s="23"/>
      <c r="AL199" s="81"/>
      <c r="AM199" s="82"/>
      <c r="AN199" s="23"/>
      <c r="AO199" s="86"/>
      <c r="AP199" s="23"/>
      <c r="AQ199" s="89"/>
      <c r="AR199" s="23"/>
      <c r="AS199" s="24"/>
    </row>
    <row r="200" spans="2:45" ht="5.25" customHeight="1" thickBot="1" x14ac:dyDescent="0.45">
      <c r="B200" s="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239"/>
      <c r="AJ200" s="240"/>
      <c r="AK200" s="6"/>
      <c r="AL200" s="65"/>
      <c r="AM200" s="75"/>
      <c r="AN200" s="6"/>
      <c r="AO200" s="66"/>
      <c r="AP200" s="6"/>
      <c r="AQ200" s="67"/>
      <c r="AS200" s="6"/>
    </row>
    <row r="201" spans="2:45" ht="4.5" customHeight="1" x14ac:dyDescent="0.4">
      <c r="B201" s="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7"/>
      <c r="AE201" s="117"/>
      <c r="AF201" s="117"/>
      <c r="AG201" s="117"/>
      <c r="AH201" s="117"/>
      <c r="AI201" s="243"/>
      <c r="AJ201" s="244"/>
      <c r="AK201" s="18"/>
      <c r="AL201" s="79"/>
      <c r="AM201" s="80"/>
      <c r="AN201" s="18"/>
      <c r="AO201" s="85"/>
      <c r="AP201" s="18"/>
      <c r="AQ201" s="88"/>
      <c r="AR201" s="18"/>
      <c r="AS201" s="19"/>
    </row>
    <row r="202" spans="2:45" ht="18" customHeight="1" x14ac:dyDescent="0.4">
      <c r="B202" s="20"/>
      <c r="C202" s="215" t="s">
        <v>88</v>
      </c>
      <c r="D202" s="216"/>
      <c r="E202" s="216"/>
      <c r="F202" s="216"/>
      <c r="G202" s="216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  <c r="R202" s="216"/>
      <c r="S202" s="216"/>
      <c r="T202" s="216"/>
      <c r="U202" s="216"/>
      <c r="V202" s="216"/>
      <c r="W202" s="216"/>
      <c r="X202" s="216"/>
      <c r="Y202" s="216"/>
      <c r="Z202" s="216"/>
      <c r="AA202" s="216"/>
      <c r="AB202" s="216"/>
      <c r="AC202" s="216"/>
      <c r="AD202" s="216"/>
      <c r="AE202" s="216"/>
      <c r="AF202" s="216"/>
      <c r="AG202" s="216"/>
      <c r="AH202" s="216"/>
      <c r="AI202" s="260"/>
      <c r="AJ202" s="261"/>
      <c r="AK202" s="94"/>
      <c r="AL202" s="95"/>
      <c r="AM202" s="96"/>
      <c r="AN202" s="94"/>
      <c r="AO202" s="97"/>
      <c r="AP202" s="94"/>
      <c r="AQ202" s="110"/>
      <c r="AR202" s="6"/>
      <c r="AS202" s="21"/>
    </row>
    <row r="203" spans="2:45" ht="12.6" x14ac:dyDescent="0.45">
      <c r="B203" s="20"/>
      <c r="C203" s="334"/>
      <c r="D203" s="102"/>
      <c r="E203" s="103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  <c r="AG203" s="104"/>
      <c r="AH203" s="310"/>
      <c r="AI203" s="258"/>
      <c r="AJ203" s="240"/>
      <c r="AK203" s="6"/>
      <c r="AL203" s="65"/>
      <c r="AM203" s="75"/>
      <c r="AN203" s="6"/>
      <c r="AO203" s="66"/>
      <c r="AP203" s="6"/>
      <c r="AQ203" s="67"/>
      <c r="AR203" s="6"/>
      <c r="AS203" s="21"/>
    </row>
    <row r="204" spans="2:45" ht="6.75" customHeight="1" thickBot="1" x14ac:dyDescent="0.45">
      <c r="B204" s="22"/>
      <c r="C204" s="23"/>
      <c r="D204" s="23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111"/>
      <c r="AE204" s="111"/>
      <c r="AF204" s="111"/>
      <c r="AG204" s="111"/>
      <c r="AH204" s="111"/>
      <c r="AI204" s="247"/>
      <c r="AJ204" s="248"/>
      <c r="AK204" s="23"/>
      <c r="AL204" s="81"/>
      <c r="AM204" s="82"/>
      <c r="AN204" s="23"/>
      <c r="AO204" s="86"/>
      <c r="AP204" s="23"/>
      <c r="AQ204" s="89"/>
      <c r="AR204" s="23"/>
      <c r="AS204" s="24"/>
    </row>
    <row r="205" spans="2:45" ht="5.25" customHeight="1" thickBot="1" x14ac:dyDescent="0.4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239"/>
      <c r="AJ205" s="240"/>
      <c r="AK205" s="6"/>
      <c r="AL205" s="65"/>
      <c r="AM205" s="75"/>
      <c r="AN205" s="6"/>
      <c r="AO205" s="66"/>
      <c r="AP205" s="6"/>
      <c r="AQ205" s="67"/>
      <c r="AS205" s="6"/>
    </row>
    <row r="206" spans="2:45" ht="6.75" customHeight="1" x14ac:dyDescent="0.4">
      <c r="B206" s="17"/>
      <c r="C206" s="18"/>
      <c r="D206" s="1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243"/>
      <c r="AJ206" s="244"/>
      <c r="AK206" s="18"/>
      <c r="AL206" s="79"/>
      <c r="AM206" s="80"/>
      <c r="AN206" s="18"/>
      <c r="AO206" s="85"/>
      <c r="AP206" s="18"/>
      <c r="AQ206" s="88"/>
      <c r="AR206" s="18"/>
      <c r="AS206" s="19"/>
    </row>
    <row r="207" spans="2:45" ht="18" customHeight="1" x14ac:dyDescent="0.4">
      <c r="B207" s="20"/>
      <c r="C207" s="339" t="s">
        <v>8</v>
      </c>
      <c r="D207" s="370"/>
      <c r="E207" s="370"/>
      <c r="F207" s="370"/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70"/>
      <c r="R207" s="370"/>
      <c r="S207" s="370"/>
      <c r="T207" s="370"/>
      <c r="U207" s="370"/>
      <c r="V207" s="370"/>
      <c r="W207" s="370"/>
      <c r="X207" s="370"/>
      <c r="Y207" s="370"/>
      <c r="Z207" s="370"/>
      <c r="AA207" s="370"/>
      <c r="AB207" s="370"/>
      <c r="AC207" s="370"/>
      <c r="AD207" s="370"/>
      <c r="AE207" s="370"/>
      <c r="AF207" s="370"/>
      <c r="AG207" s="370"/>
      <c r="AH207" s="370"/>
      <c r="AI207" s="262"/>
      <c r="AJ207" s="255"/>
      <c r="AK207" s="98"/>
      <c r="AL207" s="99"/>
      <c r="AM207" s="100"/>
      <c r="AN207" s="98"/>
      <c r="AO207" s="101"/>
      <c r="AP207" s="98"/>
      <c r="AQ207" s="109"/>
      <c r="AR207" s="6"/>
      <c r="AS207" s="21"/>
    </row>
    <row r="208" spans="2:45" ht="11.25" customHeight="1" x14ac:dyDescent="0.4">
      <c r="B208" s="20"/>
      <c r="C208" s="370"/>
      <c r="D208" s="370"/>
      <c r="E208" s="370"/>
      <c r="F208" s="370"/>
      <c r="G208" s="370"/>
      <c r="H208" s="370"/>
      <c r="I208" s="370"/>
      <c r="J208" s="370"/>
      <c r="K208" s="370"/>
      <c r="L208" s="370"/>
      <c r="M208" s="370"/>
      <c r="N208" s="370"/>
      <c r="O208" s="370"/>
      <c r="P208" s="370"/>
      <c r="Q208" s="370"/>
      <c r="R208" s="370"/>
      <c r="S208" s="370"/>
      <c r="T208" s="370"/>
      <c r="U208" s="370"/>
      <c r="V208" s="370"/>
      <c r="W208" s="370"/>
      <c r="X208" s="370"/>
      <c r="Y208" s="370"/>
      <c r="Z208" s="370"/>
      <c r="AA208" s="370"/>
      <c r="AB208" s="370"/>
      <c r="AC208" s="370"/>
      <c r="AD208" s="370"/>
      <c r="AE208" s="370"/>
      <c r="AF208" s="370"/>
      <c r="AG208" s="370"/>
      <c r="AH208" s="370"/>
      <c r="AI208" s="262"/>
      <c r="AJ208" s="255"/>
      <c r="AK208" s="98"/>
      <c r="AL208" s="99"/>
      <c r="AM208" s="100"/>
      <c r="AN208" s="98"/>
      <c r="AO208" s="101"/>
      <c r="AP208" s="98"/>
      <c r="AQ208" s="109"/>
      <c r="AR208" s="6"/>
      <c r="AS208" s="21"/>
    </row>
    <row r="209" spans="2:47" ht="39.75" customHeight="1" x14ac:dyDescent="0.4">
      <c r="B209" s="20"/>
      <c r="C209" s="371" t="s">
        <v>9</v>
      </c>
      <c r="D209" s="370"/>
      <c r="E209" s="370"/>
      <c r="F209" s="370"/>
      <c r="G209" s="370"/>
      <c r="H209" s="370"/>
      <c r="I209" s="370"/>
      <c r="J209" s="370"/>
      <c r="K209" s="370"/>
      <c r="L209" s="370"/>
      <c r="M209" s="370"/>
      <c r="N209" s="370"/>
      <c r="O209" s="370"/>
      <c r="P209" s="370"/>
      <c r="Q209" s="370"/>
      <c r="R209" s="370"/>
      <c r="S209" s="370"/>
      <c r="T209" s="370"/>
      <c r="U209" s="370"/>
      <c r="V209" s="370"/>
      <c r="W209" s="370"/>
      <c r="X209" s="370"/>
      <c r="Y209" s="370"/>
      <c r="Z209" s="370"/>
      <c r="AA209" s="370"/>
      <c r="AB209" s="370"/>
      <c r="AC209" s="370"/>
      <c r="AD209" s="370"/>
      <c r="AE209" s="370"/>
      <c r="AF209" s="370"/>
      <c r="AG209" s="370"/>
      <c r="AH209" s="370"/>
      <c r="AI209" s="260"/>
      <c r="AJ209" s="261"/>
      <c r="AK209" s="94"/>
      <c r="AL209" s="95"/>
      <c r="AM209" s="96"/>
      <c r="AN209" s="94"/>
      <c r="AO209" s="97"/>
      <c r="AP209" s="94"/>
      <c r="AQ209" s="110"/>
      <c r="AR209" s="6"/>
      <c r="AS209" s="21"/>
    </row>
    <row r="210" spans="2:47" ht="12.6" x14ac:dyDescent="0.45">
      <c r="B210" s="20"/>
      <c r="C210" s="334"/>
      <c r="D210" s="102"/>
      <c r="E210" s="103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4"/>
      <c r="AE210" s="104"/>
      <c r="AF210" s="104"/>
      <c r="AG210" s="104"/>
      <c r="AH210" s="310"/>
      <c r="AI210" s="258"/>
      <c r="AJ210" s="240"/>
      <c r="AK210" s="6"/>
      <c r="AL210" s="65"/>
      <c r="AM210" s="75"/>
      <c r="AN210" s="6"/>
      <c r="AO210" s="66"/>
      <c r="AP210" s="6"/>
      <c r="AQ210" s="67"/>
      <c r="AR210" s="6"/>
      <c r="AS210" s="21"/>
    </row>
    <row r="211" spans="2:47" ht="6.75" customHeight="1" thickBot="1" x14ac:dyDescent="0.45">
      <c r="B211" s="22"/>
      <c r="C211" s="23"/>
      <c r="D211" s="23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1"/>
      <c r="Z211" s="111"/>
      <c r="AA211" s="111"/>
      <c r="AB211" s="111"/>
      <c r="AC211" s="111"/>
      <c r="AD211" s="111"/>
      <c r="AE211" s="111"/>
      <c r="AF211" s="111"/>
      <c r="AG211" s="111"/>
      <c r="AH211" s="111"/>
      <c r="AI211" s="247"/>
      <c r="AJ211" s="248"/>
      <c r="AK211" s="23"/>
      <c r="AL211" s="81"/>
      <c r="AM211" s="82"/>
      <c r="AN211" s="23"/>
      <c r="AO211" s="86"/>
      <c r="AP211" s="23"/>
      <c r="AQ211" s="89"/>
      <c r="AR211" s="23"/>
      <c r="AS211" s="24"/>
    </row>
    <row r="212" spans="2:47" ht="5.25" customHeight="1" thickBot="1" x14ac:dyDescent="0.45">
      <c r="B212" s="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239"/>
      <c r="AJ212" s="240"/>
      <c r="AK212" s="6"/>
      <c r="AL212" s="65"/>
      <c r="AM212" s="75"/>
      <c r="AN212" s="6"/>
      <c r="AO212" s="66"/>
      <c r="AP212" s="6"/>
      <c r="AQ212" s="67"/>
      <c r="AS212" s="6"/>
    </row>
    <row r="213" spans="2:47" ht="4.5" customHeight="1" x14ac:dyDescent="0.4">
      <c r="B213" s="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17"/>
      <c r="AC213" s="117"/>
      <c r="AD213" s="117"/>
      <c r="AE213" s="117"/>
      <c r="AF213" s="117"/>
      <c r="AG213" s="117"/>
      <c r="AH213" s="117"/>
      <c r="AI213" s="243"/>
      <c r="AJ213" s="244"/>
      <c r="AK213" s="18"/>
      <c r="AL213" s="79"/>
      <c r="AM213" s="80"/>
      <c r="AN213" s="18"/>
      <c r="AO213" s="85"/>
      <c r="AP213" s="18"/>
      <c r="AQ213" s="88"/>
      <c r="AR213" s="18"/>
      <c r="AS213" s="19"/>
    </row>
    <row r="214" spans="2:47" ht="18" customHeight="1" x14ac:dyDescent="0.4">
      <c r="B214" s="20"/>
      <c r="C214" s="215" t="s">
        <v>85</v>
      </c>
      <c r="D214" s="216"/>
      <c r="E214" s="216"/>
      <c r="F214" s="216"/>
      <c r="G214" s="216"/>
      <c r="H214" s="216"/>
      <c r="I214" s="216"/>
      <c r="J214" s="216"/>
      <c r="K214" s="216"/>
      <c r="L214" s="216"/>
      <c r="M214" s="216"/>
      <c r="N214" s="216"/>
      <c r="O214" s="216"/>
      <c r="P214" s="216"/>
      <c r="Q214" s="216"/>
      <c r="R214" s="216"/>
      <c r="S214" s="216"/>
      <c r="T214" s="216"/>
      <c r="U214" s="216"/>
      <c r="V214" s="216"/>
      <c r="W214" s="216"/>
      <c r="X214" s="216"/>
      <c r="Y214" s="216"/>
      <c r="Z214" s="216"/>
      <c r="AA214" s="216"/>
      <c r="AB214" s="216"/>
      <c r="AC214" s="216"/>
      <c r="AD214" s="216"/>
      <c r="AE214" s="216"/>
      <c r="AF214" s="216"/>
      <c r="AG214" s="216"/>
      <c r="AH214" s="216"/>
      <c r="AI214" s="260"/>
      <c r="AJ214" s="261"/>
      <c r="AK214" s="94"/>
      <c r="AL214" s="95"/>
      <c r="AM214" s="96"/>
      <c r="AN214" s="94"/>
      <c r="AO214" s="97"/>
      <c r="AP214" s="94"/>
      <c r="AQ214" s="110"/>
      <c r="AR214" s="6"/>
      <c r="AS214" s="21"/>
    </row>
    <row r="215" spans="2:47" ht="12" customHeight="1" x14ac:dyDescent="0.4">
      <c r="B215" s="20"/>
      <c r="C215" s="217" t="s">
        <v>86</v>
      </c>
      <c r="D215" s="216"/>
      <c r="E215" s="216"/>
      <c r="F215" s="216"/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  <c r="R215" s="216"/>
      <c r="S215" s="216"/>
      <c r="T215" s="216"/>
      <c r="U215" s="216"/>
      <c r="V215" s="216"/>
      <c r="W215" s="216"/>
      <c r="X215" s="216"/>
      <c r="Y215" s="216"/>
      <c r="Z215" s="216"/>
      <c r="AA215" s="216"/>
      <c r="AB215" s="216"/>
      <c r="AC215" s="216"/>
      <c r="AD215" s="216"/>
      <c r="AE215" s="216"/>
      <c r="AF215" s="216"/>
      <c r="AG215" s="216"/>
      <c r="AH215" s="216"/>
      <c r="AI215" s="262"/>
      <c r="AJ215" s="255"/>
      <c r="AK215" s="98"/>
      <c r="AL215" s="99"/>
      <c r="AM215" s="100"/>
      <c r="AN215" s="98"/>
      <c r="AO215" s="101"/>
      <c r="AP215" s="98"/>
      <c r="AQ215" s="109"/>
      <c r="AR215" s="6"/>
      <c r="AS215" s="21"/>
    </row>
    <row r="216" spans="2:47" ht="12.6" x14ac:dyDescent="0.45">
      <c r="B216" s="20"/>
      <c r="C216" s="334"/>
      <c r="D216" s="102"/>
      <c r="E216" s="103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104"/>
      <c r="AH216" s="310"/>
      <c r="AI216" s="258"/>
      <c r="AJ216" s="240"/>
      <c r="AK216" s="6"/>
      <c r="AL216" s="65"/>
      <c r="AM216" s="75"/>
      <c r="AN216" s="6"/>
      <c r="AO216" s="66"/>
      <c r="AP216" s="6"/>
      <c r="AQ216" s="67"/>
      <c r="AR216" s="6"/>
      <c r="AS216" s="21"/>
    </row>
    <row r="217" spans="2:47" ht="6.75" customHeight="1" thickBot="1" x14ac:dyDescent="0.45">
      <c r="B217" s="22"/>
      <c r="C217" s="23"/>
      <c r="D217" s="23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  <c r="AA217" s="111"/>
      <c r="AB217" s="111"/>
      <c r="AC217" s="111"/>
      <c r="AD217" s="111"/>
      <c r="AE217" s="111"/>
      <c r="AF217" s="111"/>
      <c r="AG217" s="111"/>
      <c r="AH217" s="111"/>
      <c r="AI217" s="247"/>
      <c r="AJ217" s="248"/>
      <c r="AK217" s="23"/>
      <c r="AL217" s="81"/>
      <c r="AM217" s="82"/>
      <c r="AN217" s="23"/>
      <c r="AO217" s="86"/>
      <c r="AP217" s="23"/>
      <c r="AQ217" s="89"/>
      <c r="AR217" s="23"/>
      <c r="AS217" s="24"/>
    </row>
    <row r="218" spans="2:47" ht="9" customHeight="1" thickBot="1" x14ac:dyDescent="0.45">
      <c r="AI218" s="249"/>
      <c r="AJ218" s="250"/>
      <c r="AL218" s="157"/>
      <c r="AM218" s="149"/>
      <c r="AO218" s="150"/>
      <c r="AQ218" s="151"/>
    </row>
    <row r="219" spans="2:47" ht="12" customHeight="1" x14ac:dyDescent="0.4"/>
    <row r="221" spans="2:47" s="16" customFormat="1" ht="22.5" customHeight="1" x14ac:dyDescent="0.4">
      <c r="B221" s="395" t="s">
        <v>100</v>
      </c>
      <c r="C221" s="396"/>
      <c r="D221" s="396"/>
      <c r="E221" s="396"/>
      <c r="F221" s="396"/>
      <c r="G221" s="396"/>
      <c r="H221" s="396"/>
      <c r="I221" s="396"/>
      <c r="J221" s="396"/>
      <c r="K221" s="396"/>
      <c r="L221" s="396"/>
      <c r="M221" s="396"/>
      <c r="N221" s="396"/>
      <c r="O221" s="396"/>
      <c r="P221" s="396"/>
      <c r="Q221" s="396"/>
      <c r="R221" s="396"/>
      <c r="S221" s="396"/>
      <c r="T221" s="396"/>
      <c r="U221" s="396"/>
      <c r="V221" s="396"/>
      <c r="W221" s="396"/>
      <c r="X221" s="396"/>
      <c r="Y221" s="396"/>
      <c r="Z221" s="396"/>
      <c r="AA221" s="396"/>
      <c r="AB221" s="396"/>
      <c r="AC221" s="396"/>
      <c r="AD221" s="396"/>
      <c r="AE221" s="396"/>
      <c r="AF221" s="396"/>
      <c r="AG221" s="396"/>
      <c r="AH221" s="396"/>
      <c r="AI221" s="396"/>
      <c r="AJ221" s="396"/>
      <c r="AK221" s="396"/>
      <c r="AL221" s="396"/>
      <c r="AM221" s="396"/>
      <c r="AN221" s="396"/>
      <c r="AO221" s="396"/>
      <c r="AP221" s="396"/>
      <c r="AQ221" s="396"/>
      <c r="AR221" s="396"/>
    </row>
    <row r="222" spans="2:47" s="16" customFormat="1" ht="22.5" customHeight="1" x14ac:dyDescent="0.4">
      <c r="B222" s="396"/>
      <c r="C222" s="396"/>
      <c r="D222" s="396"/>
      <c r="E222" s="396"/>
      <c r="F222" s="396"/>
      <c r="G222" s="396"/>
      <c r="H222" s="396"/>
      <c r="I222" s="396"/>
      <c r="J222" s="396"/>
      <c r="K222" s="396"/>
      <c r="L222" s="396"/>
      <c r="M222" s="396"/>
      <c r="N222" s="396"/>
      <c r="O222" s="396"/>
      <c r="P222" s="396"/>
      <c r="Q222" s="396"/>
      <c r="R222" s="396"/>
      <c r="S222" s="396"/>
      <c r="T222" s="396"/>
      <c r="U222" s="396"/>
      <c r="V222" s="396"/>
      <c r="W222" s="396"/>
      <c r="X222" s="396"/>
      <c r="Y222" s="396"/>
      <c r="Z222" s="396"/>
      <c r="AA222" s="396"/>
      <c r="AB222" s="396"/>
      <c r="AC222" s="396"/>
      <c r="AD222" s="396"/>
      <c r="AE222" s="396"/>
      <c r="AF222" s="396"/>
      <c r="AG222" s="396"/>
      <c r="AH222" s="396"/>
      <c r="AI222" s="396"/>
      <c r="AJ222" s="396"/>
      <c r="AK222" s="396"/>
      <c r="AL222" s="396"/>
      <c r="AM222" s="396"/>
      <c r="AN222" s="396"/>
      <c r="AO222" s="396"/>
      <c r="AP222" s="396"/>
      <c r="AQ222" s="396"/>
      <c r="AR222" s="396"/>
    </row>
    <row r="223" spans="2:47" s="16" customFormat="1" ht="33.75" customHeight="1" thickBot="1" x14ac:dyDescent="0.45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  <c r="AI223" s="113"/>
      <c r="AJ223" s="113"/>
      <c r="AK223" s="113"/>
      <c r="AL223" s="113"/>
      <c r="AM223" s="113"/>
      <c r="AN223" s="113"/>
      <c r="AO223" s="113"/>
      <c r="AP223" s="113"/>
      <c r="AQ223" s="113"/>
      <c r="AR223" s="113"/>
    </row>
    <row r="224" spans="2:47" s="16" customFormat="1" ht="18" thickBot="1" x14ac:dyDescent="0.45">
      <c r="B224" s="46" t="s">
        <v>4</v>
      </c>
      <c r="C224" s="60" t="s">
        <v>56</v>
      </c>
      <c r="D224" s="2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30"/>
      <c r="AU224" s="45"/>
    </row>
    <row r="225" spans="2:44" ht="24.75" customHeight="1" thickBot="1" x14ac:dyDescent="0.45"/>
    <row r="226" spans="2:44" ht="13.5" customHeight="1" thickBot="1" x14ac:dyDescent="0.5">
      <c r="B226" s="68"/>
      <c r="C226" s="68" t="s">
        <v>12</v>
      </c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U226" s="229"/>
      <c r="W226" s="56" t="s">
        <v>104</v>
      </c>
    </row>
    <row r="227" spans="2:44" s="121" customFormat="1" ht="6" customHeight="1" x14ac:dyDescent="0.45">
      <c r="B227" s="226"/>
      <c r="C227" s="226"/>
      <c r="D227" s="226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  <c r="R227" s="226"/>
      <c r="S227" s="226"/>
      <c r="U227" s="227"/>
      <c r="W227" s="228"/>
    </row>
    <row r="228" spans="2:44" s="121" customFormat="1" ht="13.5" customHeight="1" x14ac:dyDescent="0.45">
      <c r="B228" s="325" t="str">
        <f>IF(calcul!AU14=0,"Attention ! Vous n'avez pas introduit de consommation de chauffage !",IF(calcul!AT5=0,"Attention ! Vous n'avez pas précisé l'époque de construction du batiment !"," "))</f>
        <v>Attention ! Vous n'avez pas introduit de consommation de chauffage !</v>
      </c>
      <c r="C228" s="226"/>
      <c r="D228" s="226"/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  <c r="R228" s="226"/>
      <c r="S228" s="226"/>
      <c r="U228" s="227"/>
      <c r="W228" s="228"/>
    </row>
    <row r="229" spans="2:44" ht="5.25" customHeight="1" thickBot="1" x14ac:dyDescent="0.45"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</row>
    <row r="230" spans="2:44" s="16" customFormat="1" ht="13.5" customHeight="1" thickBot="1" x14ac:dyDescent="0.4">
      <c r="B230" s="112"/>
      <c r="C230" s="139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  <c r="W230" s="141"/>
      <c r="X230" s="141"/>
      <c r="Y230" s="141"/>
      <c r="Z230" s="141"/>
      <c r="AA230" s="141"/>
      <c r="AB230" s="141"/>
      <c r="AC230" s="141"/>
      <c r="AD230" s="141"/>
      <c r="AE230" s="141"/>
      <c r="AF230" s="141"/>
      <c r="AG230" s="141"/>
      <c r="AH230" s="141"/>
      <c r="AI230" s="113"/>
      <c r="AJ230" s="385" t="s">
        <v>13</v>
      </c>
      <c r="AK230" s="386"/>
      <c r="AL230" s="386"/>
      <c r="AM230" s="386"/>
      <c r="AN230" s="386"/>
      <c r="AO230" s="386"/>
      <c r="AP230" s="386"/>
      <c r="AQ230" s="386"/>
      <c r="AR230" s="113"/>
    </row>
    <row r="231" spans="2:44" s="16" customFormat="1" ht="6" customHeight="1" x14ac:dyDescent="0.4">
      <c r="B231" s="112"/>
      <c r="C231" s="7"/>
      <c r="D231" s="6"/>
      <c r="E231" s="6"/>
      <c r="F231" s="6"/>
      <c r="G231" s="7"/>
      <c r="H231" s="145"/>
      <c r="I231" s="6"/>
      <c r="J231" s="6"/>
      <c r="K231" s="6"/>
      <c r="L231" s="6"/>
      <c r="M231" s="145"/>
      <c r="N231" s="6"/>
      <c r="O231" s="6"/>
      <c r="P231" s="6"/>
      <c r="Q231" s="6"/>
      <c r="R231" s="7"/>
      <c r="S231" s="6"/>
      <c r="T231" s="6"/>
      <c r="U231" s="6"/>
      <c r="V231" s="6"/>
      <c r="W231" s="145"/>
      <c r="X231" s="6"/>
      <c r="Y231" s="6"/>
      <c r="Z231" s="6"/>
      <c r="AB231" s="145"/>
      <c r="AC231" s="113"/>
      <c r="AD231" s="113"/>
      <c r="AE231" s="113"/>
      <c r="AF231" s="113"/>
      <c r="AG231" s="145"/>
      <c r="AH231" s="113"/>
      <c r="AI231" s="113"/>
      <c r="AJ231" s="386"/>
      <c r="AK231" s="386"/>
      <c r="AL231" s="386"/>
      <c r="AM231" s="386"/>
      <c r="AN231" s="386"/>
      <c r="AO231" s="386"/>
      <c r="AP231" s="386"/>
      <c r="AQ231" s="386"/>
      <c r="AR231" s="113"/>
    </row>
    <row r="232" spans="2:44" s="16" customFormat="1" ht="12" customHeight="1" x14ac:dyDescent="0.4">
      <c r="B232" s="112"/>
      <c r="C232" s="126">
        <v>0</v>
      </c>
      <c r="D232" s="127"/>
      <c r="E232" s="128"/>
      <c r="F232" s="352">
        <v>40</v>
      </c>
      <c r="G232" s="353"/>
      <c r="H232" s="127"/>
      <c r="I232" s="127"/>
      <c r="J232" s="131"/>
      <c r="K232" s="129"/>
      <c r="L232" s="130"/>
      <c r="M232" s="130"/>
      <c r="N232" s="130"/>
      <c r="O232" s="127"/>
      <c r="P232" s="127"/>
      <c r="Q232" s="350">
        <v>150</v>
      </c>
      <c r="R232" s="350"/>
      <c r="S232" s="132"/>
      <c r="T232" s="132"/>
      <c r="U232" s="128"/>
      <c r="W232" s="127"/>
      <c r="X232" s="128"/>
      <c r="Z232" s="128"/>
      <c r="AB232" s="113"/>
      <c r="AC232" s="113"/>
      <c r="AD232" s="113"/>
      <c r="AE232" s="113"/>
      <c r="AF232" s="131"/>
      <c r="AG232" s="113"/>
      <c r="AH232" s="133" t="s">
        <v>14</v>
      </c>
      <c r="AI232" s="113"/>
      <c r="AJ232" s="386"/>
      <c r="AK232" s="386"/>
      <c r="AL232" s="386"/>
      <c r="AM232" s="386"/>
      <c r="AN232" s="386"/>
      <c r="AO232" s="386"/>
      <c r="AP232" s="386"/>
      <c r="AQ232" s="386"/>
      <c r="AR232" s="113"/>
    </row>
    <row r="233" spans="2:44" s="16" customFormat="1" ht="22.5" customHeight="1" thickBot="1" x14ac:dyDescent="0.45">
      <c r="B233" s="112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B233" s="113"/>
      <c r="AC233" s="113"/>
      <c r="AD233" s="113"/>
      <c r="AE233" s="113"/>
      <c r="AF233" s="113"/>
      <c r="AG233" s="113"/>
      <c r="AH233" s="113"/>
      <c r="AI233" s="113"/>
      <c r="AJ233"/>
      <c r="AK233" s="113"/>
      <c r="AL233" s="113"/>
      <c r="AM233" s="113"/>
      <c r="AN233" s="113"/>
      <c r="AO233" s="113"/>
      <c r="AP233" s="113"/>
      <c r="AQ233" s="113"/>
      <c r="AR233" s="113"/>
    </row>
    <row r="234" spans="2:44" s="16" customFormat="1" ht="13.5" customHeight="1" thickBot="1" x14ac:dyDescent="0.45">
      <c r="B234" s="112"/>
      <c r="C234" s="122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4"/>
      <c r="X234" s="124"/>
      <c r="Y234" s="124"/>
      <c r="Z234" s="124"/>
      <c r="AA234" s="124"/>
      <c r="AB234" s="124"/>
      <c r="AC234" s="124"/>
      <c r="AD234" s="124"/>
      <c r="AE234" s="124"/>
      <c r="AF234" s="124"/>
      <c r="AG234" s="124"/>
      <c r="AH234" s="124"/>
      <c r="AI234" s="113"/>
      <c r="AJ234" s="385" t="s">
        <v>130</v>
      </c>
      <c r="AK234" s="386"/>
      <c r="AL234" s="386"/>
      <c r="AM234" s="386"/>
      <c r="AN234" s="386"/>
      <c r="AO234" s="386"/>
      <c r="AP234" s="386"/>
      <c r="AQ234" s="386"/>
      <c r="AR234" s="113"/>
    </row>
    <row r="235" spans="2:44" s="16" customFormat="1" ht="6" customHeight="1" x14ac:dyDescent="0.4">
      <c r="B235" s="112"/>
      <c r="C235" s="7"/>
      <c r="D235" s="6"/>
      <c r="E235" s="6"/>
      <c r="F235" s="6"/>
      <c r="G235" s="6"/>
      <c r="H235" s="145"/>
      <c r="I235" s="6"/>
      <c r="J235" s="6"/>
      <c r="K235" s="6"/>
      <c r="L235" s="6"/>
      <c r="M235" s="7"/>
      <c r="N235" s="6"/>
      <c r="O235" s="6"/>
      <c r="P235" s="6"/>
      <c r="Q235" s="6"/>
      <c r="R235" s="145"/>
      <c r="S235" s="6"/>
      <c r="T235" s="6"/>
      <c r="U235" s="7"/>
      <c r="V235" s="6"/>
      <c r="W235" s="145"/>
      <c r="X235" s="6"/>
      <c r="Y235" s="6"/>
      <c r="Z235" s="6"/>
      <c r="AA235" s="6"/>
      <c r="AB235" s="145"/>
      <c r="AC235" s="113"/>
      <c r="AD235" s="113"/>
      <c r="AE235" s="113"/>
      <c r="AF235" s="113"/>
      <c r="AG235" s="113"/>
      <c r="AH235" s="113"/>
      <c r="AI235" s="113"/>
      <c r="AJ235" s="386"/>
      <c r="AK235" s="386"/>
      <c r="AL235" s="386"/>
      <c r="AM235" s="386"/>
      <c r="AN235" s="386"/>
      <c r="AO235" s="386"/>
      <c r="AP235" s="386"/>
      <c r="AQ235" s="386"/>
      <c r="AR235" s="113"/>
    </row>
    <row r="236" spans="2:44" s="16" customFormat="1" ht="12" customHeight="1" x14ac:dyDescent="0.4">
      <c r="B236" s="112"/>
      <c r="C236" s="126">
        <v>0</v>
      </c>
      <c r="D236" s="127"/>
      <c r="E236" s="128"/>
      <c r="F236" s="379"/>
      <c r="G236" s="349"/>
      <c r="H236" s="127"/>
      <c r="I236" s="127"/>
      <c r="J236" s="131"/>
      <c r="K236" s="129"/>
      <c r="L236" s="350">
        <v>100</v>
      </c>
      <c r="M236" s="350"/>
      <c r="N236" s="130"/>
      <c r="O236" s="127"/>
      <c r="P236" s="127"/>
      <c r="Q236" s="132"/>
      <c r="R236" s="369"/>
      <c r="S236" s="369"/>
      <c r="T236" s="350">
        <v>180</v>
      </c>
      <c r="U236" s="353"/>
      <c r="V236" s="131"/>
      <c r="W236" s="127"/>
      <c r="X236" s="128"/>
      <c r="Z236" s="128"/>
      <c r="AA236" s="128"/>
      <c r="AB236" s="113"/>
      <c r="AC236" s="113"/>
      <c r="AD236" s="113"/>
      <c r="AE236" s="113"/>
      <c r="AF236" s="113"/>
      <c r="AG236" s="113"/>
      <c r="AH236" s="133" t="s">
        <v>14</v>
      </c>
      <c r="AI236" s="113"/>
      <c r="AJ236" s="386"/>
      <c r="AK236" s="386"/>
      <c r="AL236" s="386"/>
      <c r="AM236" s="386"/>
      <c r="AN236" s="386"/>
      <c r="AO236" s="386"/>
      <c r="AP236" s="386"/>
      <c r="AQ236" s="386"/>
      <c r="AR236" s="113"/>
    </row>
    <row r="237" spans="2:44" ht="12.75" customHeight="1" x14ac:dyDescent="0.4">
      <c r="AM237" s="113"/>
      <c r="AN237" s="113"/>
      <c r="AO237" s="113"/>
      <c r="AP237" s="113"/>
      <c r="AQ237" s="113"/>
    </row>
    <row r="238" spans="2:44" ht="30.75" customHeight="1" thickBot="1" x14ac:dyDescent="0.45">
      <c r="AM238" s="113"/>
      <c r="AN238" s="113"/>
      <c r="AO238" s="113"/>
      <c r="AP238" s="113"/>
      <c r="AQ238" s="113"/>
    </row>
    <row r="239" spans="2:44" ht="13.5" customHeight="1" thickBot="1" x14ac:dyDescent="0.5">
      <c r="B239" s="68"/>
      <c r="C239" s="68" t="s">
        <v>72</v>
      </c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U239" s="229"/>
      <c r="W239" s="56" t="s">
        <v>104</v>
      </c>
    </row>
    <row r="240" spans="2:44" ht="6" customHeight="1" x14ac:dyDescent="0.4">
      <c r="AM240" s="113"/>
      <c r="AN240" s="113"/>
      <c r="AO240" s="113"/>
      <c r="AP240" s="113"/>
      <c r="AQ240" s="113"/>
    </row>
    <row r="241" spans="2:43" ht="12.75" customHeight="1" x14ac:dyDescent="0.4">
      <c r="B241" s="325" t="str">
        <f>IF(calcul!AU18=0,"Attention ! Vous n'avez pas introduit de consommation électrique !",IF(calcul!AT6=0,"Attention ! Vous n'avez pas sélectionné le type de batiment !"," "))</f>
        <v>Attention ! Vous n'avez pas introduit de consommation électrique !</v>
      </c>
      <c r="AM241" s="113"/>
      <c r="AN241" s="113"/>
      <c r="AO241" s="113"/>
      <c r="AP241" s="113"/>
      <c r="AQ241" s="113"/>
    </row>
    <row r="242" spans="2:43" ht="6" customHeight="1" thickBot="1" x14ac:dyDescent="0.45"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AM242" s="113"/>
      <c r="AN242" s="113"/>
      <c r="AO242" s="113"/>
      <c r="AP242" s="113"/>
      <c r="AQ242" s="113"/>
    </row>
    <row r="243" spans="2:43" ht="13.5" customHeight="1" thickBot="1" x14ac:dyDescent="0.5">
      <c r="C243" s="122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123"/>
      <c r="W243" s="124"/>
      <c r="X243" s="124"/>
      <c r="Y243" s="124"/>
      <c r="Z243" s="124"/>
      <c r="AA243" s="124"/>
      <c r="AB243" s="124"/>
      <c r="AC243" s="124"/>
      <c r="AD243" s="124"/>
      <c r="AE243" s="124"/>
      <c r="AF243" s="124"/>
      <c r="AG243" s="124"/>
      <c r="AH243" s="124"/>
      <c r="AJ243" s="135" t="s">
        <v>15</v>
      </c>
      <c r="AK243" s="114"/>
      <c r="AL243" s="114"/>
      <c r="AM243" s="113"/>
      <c r="AN243" s="113"/>
      <c r="AO243" s="113"/>
      <c r="AP243" s="113"/>
      <c r="AQ243" s="113"/>
    </row>
    <row r="244" spans="2:43" ht="6" customHeight="1" x14ac:dyDescent="0.4">
      <c r="C244" s="7"/>
      <c r="D244" s="6"/>
      <c r="E244" s="6"/>
      <c r="F244" s="7"/>
      <c r="G244" s="6"/>
      <c r="H244" s="145"/>
      <c r="I244" s="6"/>
      <c r="J244" s="6"/>
      <c r="K244" s="6"/>
      <c r="L244" s="6"/>
      <c r="M244" s="7"/>
      <c r="N244" s="6"/>
      <c r="O244" s="6"/>
      <c r="P244" s="6"/>
      <c r="Q244" s="6"/>
      <c r="R244" s="145"/>
      <c r="S244" s="6"/>
      <c r="T244" s="6"/>
      <c r="U244" s="6"/>
      <c r="V244" s="6"/>
      <c r="W244" s="145"/>
      <c r="X244" s="6"/>
      <c r="Y244" s="6"/>
      <c r="Z244" s="6"/>
      <c r="AA244" s="6"/>
      <c r="AB244" s="145"/>
      <c r="AC244" s="6"/>
      <c r="AD244" s="6"/>
      <c r="AE244" s="6"/>
      <c r="AF244" s="6"/>
      <c r="AG244" s="145"/>
      <c r="AH244" s="6"/>
      <c r="AJ244" s="105"/>
      <c r="AK244" s="105"/>
      <c r="AL244" s="105"/>
      <c r="AM244" s="113"/>
      <c r="AN244" s="113"/>
      <c r="AO244" s="113"/>
      <c r="AP244" s="113"/>
      <c r="AQ244" s="113"/>
    </row>
    <row r="245" spans="2:43" ht="12.75" customHeight="1" x14ac:dyDescent="0.4">
      <c r="C245" s="126">
        <v>0</v>
      </c>
      <c r="D245" s="127"/>
      <c r="E245" s="352">
        <v>30</v>
      </c>
      <c r="F245" s="353"/>
      <c r="G245" s="128"/>
      <c r="H245" s="127"/>
      <c r="I245" s="127"/>
      <c r="J245" s="131"/>
      <c r="K245" s="129"/>
      <c r="L245" s="350">
        <v>100</v>
      </c>
      <c r="M245" s="350"/>
      <c r="N245" s="130"/>
      <c r="O245" s="127"/>
      <c r="P245" s="127"/>
      <c r="Q245" s="369"/>
      <c r="R245" s="369"/>
      <c r="S245" s="132"/>
      <c r="T245" s="132"/>
      <c r="U245" s="128"/>
      <c r="V245" s="348"/>
      <c r="W245" s="349"/>
      <c r="X245" s="128"/>
      <c r="Y245" s="128"/>
      <c r="Z245" s="128"/>
      <c r="AA245" s="128"/>
      <c r="AB245" s="128"/>
      <c r="AC245" s="128"/>
      <c r="AD245" s="128"/>
      <c r="AE245" s="128"/>
      <c r="AF245" s="128"/>
      <c r="AG245" s="128"/>
      <c r="AH245" s="133" t="s">
        <v>14</v>
      </c>
      <c r="AJ245" s="127"/>
      <c r="AK245" s="127"/>
      <c r="AL245" s="127"/>
      <c r="AM245" s="113"/>
      <c r="AN245" s="113"/>
      <c r="AO245" s="113"/>
      <c r="AP245" s="113"/>
      <c r="AQ245" s="113"/>
    </row>
    <row r="246" spans="2:43" ht="12.75" customHeight="1" thickBot="1" x14ac:dyDescent="0.45">
      <c r="AJ246" s="114"/>
      <c r="AK246" s="114"/>
      <c r="AL246" s="114"/>
      <c r="AM246" s="113"/>
      <c r="AN246" s="113"/>
      <c r="AO246" s="113"/>
      <c r="AP246" s="113"/>
      <c r="AQ246" s="113"/>
    </row>
    <row r="247" spans="2:43" ht="13.5" customHeight="1" thickBot="1" x14ac:dyDescent="0.5">
      <c r="C247" s="122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3"/>
      <c r="W247" s="124"/>
      <c r="X247" s="124"/>
      <c r="Y247" s="124"/>
      <c r="Z247" s="124"/>
      <c r="AA247" s="124"/>
      <c r="AB247" s="124"/>
      <c r="AC247" s="124"/>
      <c r="AD247" s="124"/>
      <c r="AE247" s="124"/>
      <c r="AF247" s="124"/>
      <c r="AG247" s="124"/>
      <c r="AH247" s="124"/>
      <c r="AJ247" s="135" t="s">
        <v>135</v>
      </c>
      <c r="AK247" s="114"/>
      <c r="AL247" s="114"/>
      <c r="AM247" s="113"/>
      <c r="AN247" s="113"/>
      <c r="AO247" s="113"/>
      <c r="AP247" s="113"/>
      <c r="AQ247" s="113"/>
    </row>
    <row r="248" spans="2:43" ht="6" customHeight="1" x14ac:dyDescent="0.4">
      <c r="C248" s="7"/>
      <c r="D248" s="6"/>
      <c r="E248" s="6"/>
      <c r="F248" s="6"/>
      <c r="G248" s="6"/>
      <c r="H248" s="145"/>
      <c r="I248" s="6"/>
      <c r="J248" s="6"/>
      <c r="K248" s="6"/>
      <c r="L248" s="6"/>
      <c r="M248" s="7"/>
      <c r="N248" s="6"/>
      <c r="O248" s="6"/>
      <c r="P248" s="6"/>
      <c r="Q248" s="6"/>
      <c r="R248" s="145"/>
      <c r="S248" s="7"/>
      <c r="T248" s="6"/>
      <c r="U248" s="6"/>
      <c r="V248" s="6"/>
      <c r="W248" s="145"/>
      <c r="X248" s="6"/>
      <c r="Y248" s="6"/>
      <c r="Z248" s="6"/>
      <c r="AA248" s="6"/>
      <c r="AB248" s="145"/>
      <c r="AC248" s="6"/>
      <c r="AD248" s="6"/>
      <c r="AE248" s="6"/>
      <c r="AF248" s="6"/>
      <c r="AG248" s="145"/>
      <c r="AH248" s="6"/>
      <c r="AJ248" s="105"/>
      <c r="AK248" s="105"/>
      <c r="AL248" s="105"/>
      <c r="AM248" s="113"/>
      <c r="AN248" s="113"/>
      <c r="AO248" s="113"/>
      <c r="AP248" s="113"/>
      <c r="AQ248" s="113"/>
    </row>
    <row r="249" spans="2:43" ht="12.75" customHeight="1" x14ac:dyDescent="0.4">
      <c r="C249" s="126">
        <v>0</v>
      </c>
      <c r="D249" s="127"/>
      <c r="E249" s="128"/>
      <c r="F249" s="379"/>
      <c r="G249" s="349"/>
      <c r="H249" s="127"/>
      <c r="I249" s="127"/>
      <c r="J249" s="131"/>
      <c r="K249" s="129"/>
      <c r="L249" s="350">
        <v>100</v>
      </c>
      <c r="M249" s="350"/>
      <c r="N249" s="130"/>
      <c r="O249" s="127"/>
      <c r="P249" s="127"/>
      <c r="Q249" s="132"/>
      <c r="R249" s="350">
        <v>160</v>
      </c>
      <c r="S249" s="350"/>
      <c r="T249" s="369"/>
      <c r="U249" s="349"/>
      <c r="V249" s="348"/>
      <c r="W249" s="349"/>
      <c r="X249" s="128"/>
      <c r="Y249" s="128"/>
      <c r="Z249" s="128"/>
      <c r="AA249" s="128"/>
      <c r="AB249" s="128"/>
      <c r="AC249" s="128"/>
      <c r="AD249" s="128"/>
      <c r="AE249" s="128"/>
      <c r="AF249" s="128"/>
      <c r="AG249" s="128"/>
      <c r="AH249" s="133" t="s">
        <v>14</v>
      </c>
      <c r="AJ249" s="127"/>
      <c r="AK249" s="127"/>
      <c r="AL249" s="127"/>
      <c r="AM249" s="113"/>
      <c r="AN249" s="113"/>
      <c r="AO249" s="113"/>
      <c r="AP249" s="113"/>
      <c r="AQ249" s="113"/>
    </row>
    <row r="250" spans="2:43" ht="12.75" customHeight="1" thickBot="1" x14ac:dyDescent="0.45">
      <c r="AJ250" s="114"/>
      <c r="AK250" s="114"/>
      <c r="AL250" s="114"/>
      <c r="AM250" s="113"/>
      <c r="AN250" s="113"/>
      <c r="AO250" s="113"/>
      <c r="AP250" s="113"/>
      <c r="AQ250" s="113"/>
    </row>
    <row r="251" spans="2:43" ht="13.5" customHeight="1" thickBot="1" x14ac:dyDescent="0.5">
      <c r="C251" s="122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/>
      <c r="U251" s="123"/>
      <c r="V251" s="123"/>
      <c r="W251" s="124"/>
      <c r="X251" s="124"/>
      <c r="Y251" s="124"/>
      <c r="Z251" s="124"/>
      <c r="AA251" s="124"/>
      <c r="AB251" s="124"/>
      <c r="AC251" s="124"/>
      <c r="AD251" s="124"/>
      <c r="AE251" s="124"/>
      <c r="AF251" s="124"/>
      <c r="AG251" s="124"/>
      <c r="AH251" s="124"/>
      <c r="AJ251" s="135" t="s">
        <v>16</v>
      </c>
      <c r="AK251" s="114"/>
      <c r="AL251" s="114"/>
      <c r="AM251" s="113"/>
      <c r="AN251" s="113"/>
      <c r="AO251" s="113"/>
      <c r="AP251" s="113"/>
      <c r="AQ251" s="113"/>
    </row>
    <row r="252" spans="2:43" ht="6" customHeight="1" x14ac:dyDescent="0.4">
      <c r="C252" s="7"/>
      <c r="D252" s="6"/>
      <c r="E252" s="6"/>
      <c r="F252" s="6"/>
      <c r="G252" s="6"/>
      <c r="H252" s="145"/>
      <c r="I252" s="6"/>
      <c r="J252" s="6"/>
      <c r="K252" s="6"/>
      <c r="L252" s="6"/>
      <c r="M252" s="145"/>
      <c r="N252" s="6"/>
      <c r="O252" s="6"/>
      <c r="P252" s="6"/>
      <c r="Q252" s="6"/>
      <c r="R252" s="7"/>
      <c r="S252" s="6"/>
      <c r="T252" s="6"/>
      <c r="U252" s="6"/>
      <c r="V252" s="6"/>
      <c r="W252" s="145"/>
      <c r="X252" s="6"/>
      <c r="Y252" s="6"/>
      <c r="Z252" s="6"/>
      <c r="AA252" s="6"/>
      <c r="AB252" s="145"/>
      <c r="AC252" s="6"/>
      <c r="AD252" s="7"/>
      <c r="AE252" s="6"/>
      <c r="AF252" s="6"/>
      <c r="AG252" s="145"/>
      <c r="AH252" s="6"/>
      <c r="AJ252" s="346" t="s">
        <v>17</v>
      </c>
      <c r="AK252" s="347"/>
      <c r="AL252" s="347"/>
      <c r="AM252" s="347"/>
      <c r="AN252" s="347"/>
      <c r="AO252" s="347"/>
      <c r="AP252" s="113"/>
      <c r="AQ252" s="113"/>
    </row>
    <row r="253" spans="2:43" ht="12.75" customHeight="1" x14ac:dyDescent="0.4">
      <c r="C253" s="126">
        <v>0</v>
      </c>
      <c r="D253" s="127"/>
      <c r="E253" s="128"/>
      <c r="F253" s="379"/>
      <c r="G253" s="349"/>
      <c r="H253" s="127"/>
      <c r="I253" s="127"/>
      <c r="J253" s="131"/>
      <c r="K253" s="129"/>
      <c r="L253" s="350"/>
      <c r="M253" s="350"/>
      <c r="N253" s="130"/>
      <c r="O253" s="127"/>
      <c r="P253" s="127"/>
      <c r="Q253" s="350">
        <v>150</v>
      </c>
      <c r="R253" s="350"/>
      <c r="S253" s="132"/>
      <c r="T253" s="369"/>
      <c r="U253" s="349"/>
      <c r="V253" s="348"/>
      <c r="W253" s="349"/>
      <c r="X253" s="128"/>
      <c r="Y253" s="128"/>
      <c r="Z253" s="128"/>
      <c r="AA253" s="128"/>
      <c r="AB253" s="128"/>
      <c r="AC253" s="350">
        <v>280</v>
      </c>
      <c r="AD253" s="350"/>
      <c r="AE253" s="128"/>
      <c r="AF253" s="128"/>
      <c r="AG253" s="128"/>
      <c r="AH253" s="133" t="s">
        <v>14</v>
      </c>
      <c r="AI253" s="134"/>
      <c r="AJ253" s="347"/>
      <c r="AK253" s="347"/>
      <c r="AL253" s="347"/>
      <c r="AM253" s="347"/>
      <c r="AN253" s="347"/>
      <c r="AO253" s="347"/>
      <c r="AP253" s="113"/>
      <c r="AQ253" s="113"/>
    </row>
    <row r="254" spans="2:43" ht="12.75" customHeight="1" x14ac:dyDescent="0.4">
      <c r="AM254" s="113"/>
      <c r="AN254" s="113"/>
      <c r="AO254" s="113"/>
      <c r="AP254" s="113"/>
      <c r="AQ254" s="113"/>
    </row>
    <row r="255" spans="2:43" ht="34.5" customHeight="1" thickBot="1" x14ac:dyDescent="0.45">
      <c r="AM255" s="113"/>
      <c r="AN255" s="113"/>
      <c r="AO255" s="113"/>
      <c r="AP255" s="113"/>
      <c r="AQ255" s="113"/>
    </row>
    <row r="256" spans="2:43" ht="13.5" customHeight="1" thickBot="1" x14ac:dyDescent="0.5">
      <c r="B256" s="68"/>
      <c r="C256" s="68" t="s">
        <v>65</v>
      </c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U256" s="229"/>
      <c r="W256" s="56" t="s">
        <v>105</v>
      </c>
    </row>
    <row r="257" spans="2:47" ht="6" customHeight="1" x14ac:dyDescent="0.4">
      <c r="AM257" s="113"/>
      <c r="AN257" s="113"/>
      <c r="AO257" s="113"/>
      <c r="AP257" s="113"/>
      <c r="AQ257" s="113"/>
    </row>
    <row r="258" spans="2:47" ht="12.75" customHeight="1" x14ac:dyDescent="0.4">
      <c r="B258" s="325" t="str">
        <f>IF(calcul!AU23=0,"Attention ! Vous n'avez pas introduit de valeur pour la pointe de puissance maximale !"," ")</f>
        <v>Attention ! Vous n'avez pas introduit de valeur pour la pointe de puissance maximale !</v>
      </c>
      <c r="AM258" s="113"/>
      <c r="AN258" s="113"/>
      <c r="AO258" s="113"/>
      <c r="AP258" s="113"/>
      <c r="AQ258" s="113"/>
    </row>
    <row r="259" spans="2:47" ht="6" customHeight="1" thickBot="1" x14ac:dyDescent="0.45"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AM259" s="113"/>
      <c r="AN259" s="113"/>
      <c r="AO259" s="113"/>
      <c r="AP259" s="113"/>
      <c r="AQ259" s="113"/>
    </row>
    <row r="260" spans="2:47" ht="12.75" customHeight="1" thickBot="1" x14ac:dyDescent="0.5">
      <c r="C260" s="122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4"/>
      <c r="X260" s="124"/>
      <c r="Y260" s="124"/>
      <c r="Z260" s="124"/>
      <c r="AA260" s="194"/>
      <c r="AB260" s="124"/>
      <c r="AC260" s="124"/>
      <c r="AD260" s="124"/>
      <c r="AE260" s="124"/>
      <c r="AF260" s="124"/>
      <c r="AG260" s="124"/>
      <c r="AH260" s="124"/>
      <c r="AM260" s="113"/>
      <c r="AN260" s="113"/>
      <c r="AO260" s="113"/>
      <c r="AP260" s="113"/>
      <c r="AQ260" s="113"/>
    </row>
    <row r="261" spans="2:47" ht="6" customHeight="1" x14ac:dyDescent="0.4">
      <c r="C261" s="7"/>
      <c r="D261" s="6"/>
      <c r="E261" s="6"/>
      <c r="F261" s="6"/>
      <c r="G261" s="125"/>
      <c r="H261" s="145"/>
      <c r="I261" s="6"/>
      <c r="J261" s="145"/>
      <c r="K261" s="6"/>
      <c r="L261" s="6"/>
      <c r="M261" s="145"/>
      <c r="N261" s="6"/>
      <c r="O261" s="6"/>
      <c r="P261" s="6"/>
      <c r="Q261" s="6"/>
      <c r="R261" s="145"/>
      <c r="S261" s="6"/>
      <c r="T261" s="6"/>
      <c r="U261" s="6"/>
      <c r="V261" s="6"/>
      <c r="W261" s="145"/>
      <c r="X261" s="6"/>
      <c r="Y261" s="6"/>
      <c r="Z261" s="6"/>
      <c r="AA261" s="6"/>
      <c r="AB261" s="6"/>
      <c r="AC261" s="7"/>
      <c r="AD261" s="6"/>
      <c r="AE261" s="6"/>
      <c r="AF261" s="6"/>
      <c r="AG261" s="145"/>
      <c r="AH261" s="6"/>
      <c r="AI261" s="6"/>
      <c r="AM261" s="113"/>
      <c r="AN261" s="113"/>
      <c r="AO261" s="113"/>
      <c r="AP261" s="113"/>
      <c r="AQ261" s="113"/>
    </row>
    <row r="262" spans="2:47" ht="12.75" customHeight="1" x14ac:dyDescent="0.4">
      <c r="C262" s="126">
        <v>0</v>
      </c>
      <c r="D262" s="127"/>
      <c r="E262" s="128"/>
      <c r="F262" s="352"/>
      <c r="G262" s="353"/>
      <c r="H262" s="127"/>
      <c r="I262" s="350">
        <v>7</v>
      </c>
      <c r="J262" s="351"/>
      <c r="K262" s="129"/>
      <c r="L262" s="130"/>
      <c r="M262" s="130"/>
      <c r="N262" s="130"/>
      <c r="O262" s="127"/>
      <c r="P262" s="127"/>
      <c r="Q262" s="132"/>
      <c r="R262" s="132"/>
      <c r="S262" s="128"/>
      <c r="T262" s="131"/>
      <c r="U262" s="127"/>
      <c r="V262" s="350">
        <v>20</v>
      </c>
      <c r="W262" s="350"/>
      <c r="X262" s="128"/>
      <c r="Y262" s="128"/>
      <c r="Z262" s="128"/>
      <c r="AA262" s="128"/>
      <c r="AB262" s="128"/>
      <c r="AC262" s="128"/>
      <c r="AD262" s="128"/>
      <c r="AE262" s="128"/>
      <c r="AF262" s="128"/>
      <c r="AG262" s="128"/>
      <c r="AH262" s="133" t="s">
        <v>49</v>
      </c>
      <c r="AI262" s="128"/>
      <c r="AM262" s="113"/>
      <c r="AN262" s="113"/>
      <c r="AO262" s="113"/>
      <c r="AP262" s="113"/>
      <c r="AQ262" s="113"/>
    </row>
    <row r="263" spans="2:47" ht="12.75" customHeight="1" x14ac:dyDescent="0.4">
      <c r="J263" s="7"/>
      <c r="L263" s="374" t="s">
        <v>63</v>
      </c>
      <c r="M263" s="374"/>
      <c r="N263" s="374"/>
      <c r="O263" s="374"/>
      <c r="P263" s="374"/>
      <c r="Q263" s="374"/>
      <c r="R263" s="374"/>
      <c r="S263" s="374"/>
      <c r="T263" s="374"/>
      <c r="W263" s="380" t="s">
        <v>64</v>
      </c>
      <c r="X263" s="375"/>
      <c r="Y263" s="375"/>
      <c r="Z263" s="375"/>
      <c r="AA263" s="114"/>
      <c r="AB263" s="196"/>
      <c r="AM263" s="113"/>
      <c r="AN263" s="113"/>
      <c r="AO263" s="113"/>
      <c r="AP263" s="113"/>
      <c r="AQ263" s="113"/>
    </row>
    <row r="264" spans="2:47" x14ac:dyDescent="0.4">
      <c r="J264" s="7"/>
      <c r="L264" s="375"/>
      <c r="M264" s="374"/>
      <c r="N264" s="374"/>
      <c r="O264" s="374"/>
      <c r="P264" s="374"/>
      <c r="Q264" s="374"/>
      <c r="R264" s="374"/>
      <c r="S264" s="374"/>
      <c r="T264" s="374"/>
      <c r="W264" s="380"/>
      <c r="X264" s="375"/>
      <c r="Y264" s="375"/>
      <c r="Z264" s="375"/>
      <c r="AA264" s="114"/>
      <c r="AB264" s="196"/>
      <c r="AM264" s="113"/>
      <c r="AN264" s="113"/>
      <c r="AO264" s="113"/>
      <c r="AP264" s="113"/>
      <c r="AQ264" s="113"/>
    </row>
    <row r="265" spans="2:47" ht="12.6" x14ac:dyDescent="0.45">
      <c r="J265" s="6"/>
      <c r="L265" s="135"/>
      <c r="M265" s="195"/>
      <c r="N265" s="195"/>
      <c r="O265" s="195"/>
      <c r="P265" s="195"/>
      <c r="Q265" s="195"/>
      <c r="R265" s="195"/>
      <c r="S265" s="195"/>
      <c r="T265" s="195"/>
      <c r="W265" s="197"/>
      <c r="X265" s="135"/>
      <c r="Y265" s="135"/>
      <c r="Z265" s="135"/>
      <c r="AA265" s="114"/>
      <c r="AB265" s="6"/>
      <c r="AM265" s="113"/>
      <c r="AN265" s="113"/>
      <c r="AO265" s="113"/>
      <c r="AP265" s="113"/>
      <c r="AQ265" s="113"/>
    </row>
    <row r="266" spans="2:47" x14ac:dyDescent="0.4">
      <c r="C266" s="174" t="s">
        <v>73</v>
      </c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AM266" s="113"/>
      <c r="AN266" s="113"/>
      <c r="AO266" s="113"/>
      <c r="AP266" s="113"/>
      <c r="AQ266" s="113"/>
    </row>
    <row r="267" spans="2:47" x14ac:dyDescent="0.4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AM267" s="113"/>
      <c r="AN267" s="113"/>
      <c r="AO267" s="113"/>
      <c r="AP267" s="113"/>
      <c r="AQ267" s="113"/>
    </row>
    <row r="268" spans="2:47" s="16" customFormat="1" ht="22.5" customHeight="1" thickBot="1" x14ac:dyDescent="0.45">
      <c r="B268" s="112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  <c r="AA268" s="113"/>
      <c r="AB268" s="113"/>
      <c r="AC268" s="113"/>
      <c r="AD268" s="113"/>
      <c r="AE268" s="113"/>
      <c r="AF268" s="113"/>
      <c r="AG268" s="113"/>
      <c r="AH268" s="113"/>
      <c r="AI268" s="113"/>
      <c r="AJ268" s="113"/>
      <c r="AK268" s="113"/>
      <c r="AL268" s="113"/>
      <c r="AM268" s="113"/>
      <c r="AN268" s="113"/>
      <c r="AO268" s="113"/>
      <c r="AP268" s="113"/>
      <c r="AQ268" s="113"/>
      <c r="AR268" s="113"/>
    </row>
    <row r="269" spans="2:47" s="16" customFormat="1" ht="18" thickBot="1" x14ac:dyDescent="0.45">
      <c r="B269" s="46" t="s">
        <v>4</v>
      </c>
      <c r="C269" s="60" t="s">
        <v>126</v>
      </c>
      <c r="D269" s="2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30"/>
      <c r="AU269" s="45"/>
    </row>
    <row r="270" spans="2:47" s="16" customFormat="1" ht="13" customHeight="1" x14ac:dyDescent="0.4">
      <c r="B270" s="326"/>
      <c r="C270" s="326"/>
      <c r="D270" s="327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U270" s="45"/>
    </row>
    <row r="271" spans="2:47" s="16" customFormat="1" ht="13" customHeight="1" x14ac:dyDescent="0.4">
      <c r="B271" s="328" t="str">
        <f>IF(calcul!AT65=0," ","Attention !!")</f>
        <v>Attention !!</v>
      </c>
      <c r="C271" s="326"/>
      <c r="D271" s="327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U271" s="45"/>
    </row>
    <row r="272" spans="2:47" s="16" customFormat="1" ht="13" customHeight="1" x14ac:dyDescent="0.4">
      <c r="B272" s="328" t="str">
        <f>IF(calcul!AT65=0," ",CONCATENATE("Vous n'avez pas répondu à ",calcul!AT65," question (s) !"))</f>
        <v>Vous n'avez pas répondu à 21 question (s) !</v>
      </c>
      <c r="C272" s="326"/>
      <c r="D272" s="327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U272" s="45"/>
    </row>
    <row r="273" spans="2:45" ht="10" customHeight="1" x14ac:dyDescent="0.4">
      <c r="AM273" s="227"/>
      <c r="AN273" s="227"/>
      <c r="AO273" s="227"/>
      <c r="AP273" s="227"/>
      <c r="AQ273" s="227"/>
      <c r="AR273" s="227"/>
    </row>
    <row r="274" spans="2:45" s="16" customFormat="1" ht="25" customHeight="1" x14ac:dyDescent="0.4">
      <c r="B274" s="337">
        <v>1</v>
      </c>
      <c r="C274" s="338"/>
      <c r="D274" s="339" t="str">
        <f>IF(AQ274=0," ",INDEX(calcul!D$35:D$41,MATCH(B274,calcul!J$35:J$41,0)))</f>
        <v xml:space="preserve"> </v>
      </c>
      <c r="E274" s="340"/>
      <c r="F274" s="340"/>
      <c r="G274" s="340"/>
      <c r="H274" s="340"/>
      <c r="I274" s="340"/>
      <c r="J274" s="340"/>
      <c r="K274" s="340"/>
      <c r="L274" s="340"/>
      <c r="M274" s="340"/>
      <c r="N274" s="340"/>
      <c r="O274" s="340"/>
      <c r="P274" s="340"/>
      <c r="Q274" s="340"/>
      <c r="R274" s="340"/>
      <c r="S274" s="340"/>
      <c r="T274" s="340"/>
      <c r="U274" s="340"/>
      <c r="V274" s="340"/>
      <c r="W274" s="340"/>
      <c r="X274" s="340"/>
      <c r="Y274" s="340"/>
      <c r="Z274" s="340"/>
      <c r="AA274" s="340"/>
      <c r="AB274" s="340"/>
      <c r="AC274" s="340"/>
      <c r="AD274" s="340"/>
      <c r="AE274" s="340"/>
      <c r="AF274" s="340"/>
      <c r="AG274" s="340"/>
      <c r="AH274" s="340"/>
      <c r="AI274" s="341"/>
      <c r="AJ274" s="341"/>
      <c r="AK274" s="341"/>
      <c r="AL274" s="341"/>
      <c r="AM274" s="294"/>
      <c r="AN274" s="294"/>
      <c r="AO274" s="298" t="str">
        <f>IF(AQ274=0.1,"?"," ")</f>
        <v xml:space="preserve"> </v>
      </c>
      <c r="AP274" s="294"/>
      <c r="AQ274" s="304">
        <f>INDEX(calcul!F$35:F$41,MATCH(B274,calcul!J$35:J$41,0))</f>
        <v>0</v>
      </c>
      <c r="AR274" s="295"/>
    </row>
    <row r="275" spans="2:45" s="16" customFormat="1" ht="15" customHeight="1" x14ac:dyDescent="0.45">
      <c r="B275" s="147"/>
      <c r="C275" s="91"/>
      <c r="D275" s="335" t="str">
        <f>IF(AQ274=0," ",INDEX(calcul!G$35:G$41,MATCH(B274,calcul!J$35:J$41,0)))</f>
        <v xml:space="preserve"> </v>
      </c>
      <c r="E275" s="336"/>
      <c r="F275" s="336"/>
      <c r="G275" s="336"/>
      <c r="H275" s="336"/>
      <c r="I275" s="336"/>
      <c r="J275" s="336"/>
      <c r="K275" s="336"/>
      <c r="L275" s="336"/>
      <c r="M275" s="336"/>
      <c r="N275" s="336"/>
      <c r="O275" s="336"/>
      <c r="P275" s="336"/>
      <c r="Q275" s="336"/>
      <c r="R275" s="336"/>
      <c r="S275" s="336"/>
      <c r="T275" s="336"/>
      <c r="U275" s="336"/>
      <c r="V275" s="336"/>
      <c r="W275" s="336"/>
      <c r="X275" s="336"/>
      <c r="Y275" s="336"/>
      <c r="Z275" s="336"/>
      <c r="AA275" s="336"/>
      <c r="AB275" s="336"/>
      <c r="AC275" s="336"/>
      <c r="AD275" s="336"/>
      <c r="AE275" s="336"/>
      <c r="AF275" s="336"/>
      <c r="AG275" s="336"/>
      <c r="AH275" s="336"/>
      <c r="AI275" s="336"/>
      <c r="AJ275" s="336"/>
      <c r="AK275" s="336"/>
      <c r="AL275" s="336"/>
      <c r="AM275" s="92"/>
      <c r="AN275" s="92"/>
      <c r="AO275" s="301"/>
      <c r="AP275" s="92"/>
      <c r="AQ275" s="305"/>
      <c r="AR275" s="303"/>
      <c r="AS275" s="208"/>
    </row>
    <row r="276" spans="2:45" s="16" customFormat="1" ht="25" customHeight="1" x14ac:dyDescent="0.4">
      <c r="B276" s="337">
        <v>2</v>
      </c>
      <c r="C276" s="338"/>
      <c r="D276" s="339" t="str">
        <f>IF(AQ276=0," ",INDEX(calcul!D$35:D$41,MATCH(B276,calcul!J$35:J$41,0)))</f>
        <v xml:space="preserve"> </v>
      </c>
      <c r="E276" s="340"/>
      <c r="F276" s="340"/>
      <c r="G276" s="340"/>
      <c r="H276" s="340"/>
      <c r="I276" s="340"/>
      <c r="J276" s="340"/>
      <c r="K276" s="340"/>
      <c r="L276" s="340"/>
      <c r="M276" s="340"/>
      <c r="N276" s="340"/>
      <c r="O276" s="340"/>
      <c r="P276" s="340"/>
      <c r="Q276" s="340"/>
      <c r="R276" s="340"/>
      <c r="S276" s="340"/>
      <c r="T276" s="340"/>
      <c r="U276" s="340"/>
      <c r="V276" s="340"/>
      <c r="W276" s="340"/>
      <c r="X276" s="340"/>
      <c r="Y276" s="340"/>
      <c r="Z276" s="340"/>
      <c r="AA276" s="340"/>
      <c r="AB276" s="340"/>
      <c r="AC276" s="340"/>
      <c r="AD276" s="340"/>
      <c r="AE276" s="340"/>
      <c r="AF276" s="340"/>
      <c r="AG276" s="340"/>
      <c r="AH276" s="340"/>
      <c r="AI276" s="297"/>
      <c r="AJ276" s="298"/>
      <c r="AK276" s="297"/>
      <c r="AL276" s="297"/>
      <c r="AM276" s="294"/>
      <c r="AN276" s="294"/>
      <c r="AO276" s="298" t="str">
        <f>IF(AQ276=0.1,"?"," ")</f>
        <v xml:space="preserve"> </v>
      </c>
      <c r="AP276" s="294"/>
      <c r="AQ276" s="304">
        <f>INDEX(calcul!F$35:F$41,MATCH(B276,calcul!J$35:J$41,0))</f>
        <v>0</v>
      </c>
      <c r="AR276" s="296"/>
    </row>
    <row r="277" spans="2:45" s="16" customFormat="1" ht="15" customHeight="1" x14ac:dyDescent="0.45">
      <c r="B277" s="147"/>
      <c r="C277" s="91"/>
      <c r="D277" s="335" t="str">
        <f>IF(AQ276=0," ",INDEX(calcul!G$35:G$41,MATCH(B276,calcul!J$35:J$41,0)))</f>
        <v xml:space="preserve"> </v>
      </c>
      <c r="E277" s="336"/>
      <c r="F277" s="336"/>
      <c r="G277" s="336"/>
      <c r="H277" s="336"/>
      <c r="I277" s="336"/>
      <c r="J277" s="336"/>
      <c r="K277" s="336"/>
      <c r="L277" s="336"/>
      <c r="M277" s="336"/>
      <c r="N277" s="336"/>
      <c r="O277" s="336"/>
      <c r="P277" s="336"/>
      <c r="Q277" s="336"/>
      <c r="R277" s="336"/>
      <c r="S277" s="336"/>
      <c r="T277" s="336"/>
      <c r="U277" s="336"/>
      <c r="V277" s="336"/>
      <c r="W277" s="336"/>
      <c r="X277" s="336"/>
      <c r="Y277" s="336"/>
      <c r="Z277" s="336"/>
      <c r="AA277" s="336"/>
      <c r="AB277" s="336"/>
      <c r="AC277" s="336"/>
      <c r="AD277" s="336"/>
      <c r="AE277" s="336"/>
      <c r="AF277" s="336"/>
      <c r="AG277" s="336"/>
      <c r="AH277" s="336"/>
      <c r="AI277" s="336"/>
      <c r="AJ277" s="336"/>
      <c r="AK277" s="336"/>
      <c r="AL277" s="336"/>
      <c r="AM277" s="92"/>
      <c r="AN277" s="92"/>
      <c r="AO277" s="301"/>
      <c r="AP277" s="92"/>
      <c r="AQ277" s="305"/>
      <c r="AR277" s="302"/>
      <c r="AS277" s="208"/>
    </row>
    <row r="278" spans="2:45" s="16" customFormat="1" ht="25" customHeight="1" x14ac:dyDescent="0.4">
      <c r="B278" s="337">
        <v>3</v>
      </c>
      <c r="C278" s="338"/>
      <c r="D278" s="339" t="str">
        <f>IF(AQ278=0," ",INDEX(calcul!D$35:D$41,MATCH(B278,calcul!J$35:J$41,0)))</f>
        <v xml:space="preserve"> </v>
      </c>
      <c r="E278" s="340"/>
      <c r="F278" s="340"/>
      <c r="G278" s="340"/>
      <c r="H278" s="340"/>
      <c r="I278" s="340"/>
      <c r="J278" s="340"/>
      <c r="K278" s="340"/>
      <c r="L278" s="340"/>
      <c r="M278" s="340"/>
      <c r="N278" s="340"/>
      <c r="O278" s="340"/>
      <c r="P278" s="340"/>
      <c r="Q278" s="340"/>
      <c r="R278" s="340"/>
      <c r="S278" s="340"/>
      <c r="T278" s="340"/>
      <c r="U278" s="340"/>
      <c r="V278" s="340"/>
      <c r="W278" s="340"/>
      <c r="X278" s="340"/>
      <c r="Y278" s="340"/>
      <c r="Z278" s="340"/>
      <c r="AA278" s="340"/>
      <c r="AB278" s="340"/>
      <c r="AC278" s="340"/>
      <c r="AD278" s="340"/>
      <c r="AE278" s="340"/>
      <c r="AF278" s="340"/>
      <c r="AG278" s="340"/>
      <c r="AH278" s="340"/>
      <c r="AI278" s="297"/>
      <c r="AJ278" s="298"/>
      <c r="AK278" s="297"/>
      <c r="AL278" s="297"/>
      <c r="AM278" s="294"/>
      <c r="AN278" s="294"/>
      <c r="AO278" s="298" t="str">
        <f>IF(AQ278=0.1,"?"," ")</f>
        <v xml:space="preserve"> </v>
      </c>
      <c r="AP278" s="294"/>
      <c r="AQ278" s="304">
        <f>INDEX(calcul!F$35:F$41,MATCH(B278,calcul!J$35:J$41,0))</f>
        <v>0</v>
      </c>
      <c r="AR278" s="296"/>
    </row>
    <row r="279" spans="2:45" s="16" customFormat="1" ht="15" customHeight="1" x14ac:dyDescent="0.45">
      <c r="B279" s="147"/>
      <c r="C279" s="91"/>
      <c r="D279" s="335" t="str">
        <f>IF(AQ278=0," ",INDEX(calcul!G$35:G$41,MATCH(B278,calcul!J$35:J$41,0)))</f>
        <v xml:space="preserve"> </v>
      </c>
      <c r="E279" s="336"/>
      <c r="F279" s="336"/>
      <c r="G279" s="336"/>
      <c r="H279" s="336"/>
      <c r="I279" s="336"/>
      <c r="J279" s="336"/>
      <c r="K279" s="336"/>
      <c r="L279" s="336"/>
      <c r="M279" s="336"/>
      <c r="N279" s="336"/>
      <c r="O279" s="336"/>
      <c r="P279" s="336"/>
      <c r="Q279" s="336"/>
      <c r="R279" s="336"/>
      <c r="S279" s="336"/>
      <c r="T279" s="336"/>
      <c r="U279" s="336"/>
      <c r="V279" s="336"/>
      <c r="W279" s="336"/>
      <c r="X279" s="336"/>
      <c r="Y279" s="336"/>
      <c r="Z279" s="336"/>
      <c r="AA279" s="336"/>
      <c r="AB279" s="336"/>
      <c r="AC279" s="336"/>
      <c r="AD279" s="336"/>
      <c r="AE279" s="336"/>
      <c r="AF279" s="336"/>
      <c r="AG279" s="336"/>
      <c r="AH279" s="336"/>
      <c r="AI279" s="336"/>
      <c r="AJ279" s="336"/>
      <c r="AK279" s="336"/>
      <c r="AL279" s="336"/>
      <c r="AM279" s="92"/>
      <c r="AN279" s="92"/>
      <c r="AO279" s="301"/>
      <c r="AP279" s="92"/>
      <c r="AQ279" s="305"/>
      <c r="AR279" s="302"/>
    </row>
    <row r="280" spans="2:45" s="16" customFormat="1" ht="25" customHeight="1" x14ac:dyDescent="0.4">
      <c r="B280" s="337">
        <v>4</v>
      </c>
      <c r="C280" s="338"/>
      <c r="D280" s="339" t="str">
        <f>IF(AQ280=0," ",INDEX(calcul!D$35:D$41,MATCH(B280,calcul!J$35:J$41,0)))</f>
        <v xml:space="preserve"> </v>
      </c>
      <c r="E280" s="340"/>
      <c r="F280" s="340"/>
      <c r="G280" s="340"/>
      <c r="H280" s="340"/>
      <c r="I280" s="340"/>
      <c r="J280" s="340"/>
      <c r="K280" s="340"/>
      <c r="L280" s="340"/>
      <c r="M280" s="340"/>
      <c r="N280" s="340"/>
      <c r="O280" s="340"/>
      <c r="P280" s="340"/>
      <c r="Q280" s="340"/>
      <c r="R280" s="340"/>
      <c r="S280" s="340"/>
      <c r="T280" s="340"/>
      <c r="U280" s="340"/>
      <c r="V280" s="340"/>
      <c r="W280" s="340"/>
      <c r="X280" s="340"/>
      <c r="Y280" s="340"/>
      <c r="Z280" s="340"/>
      <c r="AA280" s="340"/>
      <c r="AB280" s="340"/>
      <c r="AC280" s="340"/>
      <c r="AD280" s="340"/>
      <c r="AE280" s="340"/>
      <c r="AF280" s="340"/>
      <c r="AG280" s="340"/>
      <c r="AH280" s="340"/>
      <c r="AI280" s="297"/>
      <c r="AJ280" s="298"/>
      <c r="AK280" s="297"/>
      <c r="AL280" s="297"/>
      <c r="AM280" s="294"/>
      <c r="AN280" s="294"/>
      <c r="AO280" s="298" t="str">
        <f>IF(AQ280=0.1,"?"," ")</f>
        <v xml:space="preserve"> </v>
      </c>
      <c r="AP280" s="294"/>
      <c r="AQ280" s="304">
        <f>INDEX(calcul!F$35:F$41,MATCH(B280,calcul!J$35:J$41,0))</f>
        <v>0</v>
      </c>
      <c r="AR280" s="296"/>
    </row>
    <row r="281" spans="2:45" s="16" customFormat="1" ht="15" customHeight="1" x14ac:dyDescent="0.45">
      <c r="B281" s="147"/>
      <c r="C281" s="91"/>
      <c r="D281" s="335" t="str">
        <f>IF(AQ280=0," ",INDEX(calcul!G$35:G$41,MATCH(B280,calcul!J$35:J$41,0)))</f>
        <v xml:space="preserve"> </v>
      </c>
      <c r="E281" s="336"/>
      <c r="F281" s="336"/>
      <c r="G281" s="336"/>
      <c r="H281" s="336"/>
      <c r="I281" s="336"/>
      <c r="J281" s="336"/>
      <c r="K281" s="336"/>
      <c r="L281" s="336"/>
      <c r="M281" s="336"/>
      <c r="N281" s="336"/>
      <c r="O281" s="336"/>
      <c r="P281" s="336"/>
      <c r="Q281" s="336"/>
      <c r="R281" s="336"/>
      <c r="S281" s="336"/>
      <c r="T281" s="336"/>
      <c r="U281" s="336"/>
      <c r="V281" s="336"/>
      <c r="W281" s="336"/>
      <c r="X281" s="336"/>
      <c r="Y281" s="336"/>
      <c r="Z281" s="336"/>
      <c r="AA281" s="336"/>
      <c r="AB281" s="336"/>
      <c r="AC281" s="336"/>
      <c r="AD281" s="336"/>
      <c r="AE281" s="336"/>
      <c r="AF281" s="336"/>
      <c r="AG281" s="336"/>
      <c r="AH281" s="336"/>
      <c r="AI281" s="336"/>
      <c r="AJ281" s="336"/>
      <c r="AK281" s="336"/>
      <c r="AL281" s="336"/>
      <c r="AM281" s="92"/>
      <c r="AN281" s="92"/>
      <c r="AO281" s="301"/>
      <c r="AP281" s="92"/>
      <c r="AQ281" s="305"/>
      <c r="AR281" s="302"/>
    </row>
    <row r="282" spans="2:45" s="16" customFormat="1" ht="25" customHeight="1" x14ac:dyDescent="0.4">
      <c r="B282" s="337">
        <v>5</v>
      </c>
      <c r="C282" s="338"/>
      <c r="D282" s="339" t="str">
        <f>IF(AQ282=0," ",INDEX(calcul!D$35:D$41,MATCH(B282,calcul!J$35:J$41,0)))</f>
        <v xml:space="preserve"> </v>
      </c>
      <c r="E282" s="340"/>
      <c r="F282" s="340"/>
      <c r="G282" s="340"/>
      <c r="H282" s="340"/>
      <c r="I282" s="340"/>
      <c r="J282" s="340"/>
      <c r="K282" s="340"/>
      <c r="L282" s="340"/>
      <c r="M282" s="340"/>
      <c r="N282" s="340"/>
      <c r="O282" s="340"/>
      <c r="P282" s="340"/>
      <c r="Q282" s="340"/>
      <c r="R282" s="340"/>
      <c r="S282" s="340"/>
      <c r="T282" s="340"/>
      <c r="U282" s="340"/>
      <c r="V282" s="340"/>
      <c r="W282" s="340"/>
      <c r="X282" s="340"/>
      <c r="Y282" s="340"/>
      <c r="Z282" s="340"/>
      <c r="AA282" s="340"/>
      <c r="AB282" s="340"/>
      <c r="AC282" s="340"/>
      <c r="AD282" s="340"/>
      <c r="AE282" s="340"/>
      <c r="AF282" s="340"/>
      <c r="AG282" s="340"/>
      <c r="AH282" s="340"/>
      <c r="AI282" s="297"/>
      <c r="AJ282" s="298"/>
      <c r="AK282" s="297"/>
      <c r="AL282" s="297"/>
      <c r="AM282" s="294"/>
      <c r="AN282" s="294"/>
      <c r="AO282" s="298" t="str">
        <f>IF(AQ282=0.1,"?"," ")</f>
        <v xml:space="preserve"> </v>
      </c>
      <c r="AP282" s="294"/>
      <c r="AQ282" s="304">
        <f>INDEX(calcul!F$35:F$41,MATCH(B282,calcul!J$35:J$41,0))</f>
        <v>0</v>
      </c>
      <c r="AR282" s="296"/>
    </row>
    <row r="283" spans="2:45" s="16" customFormat="1" ht="15" customHeight="1" x14ac:dyDescent="0.45">
      <c r="B283" s="147"/>
      <c r="C283" s="91"/>
      <c r="D283" s="335" t="str">
        <f>IF(AQ282=0," ",INDEX(calcul!G$35:G$41,MATCH(B282,calcul!J$35:J$41,0)))</f>
        <v xml:space="preserve"> </v>
      </c>
      <c r="E283" s="336"/>
      <c r="F283" s="336"/>
      <c r="G283" s="336"/>
      <c r="H283" s="336"/>
      <c r="I283" s="336"/>
      <c r="J283" s="336"/>
      <c r="K283" s="336"/>
      <c r="L283" s="336"/>
      <c r="M283" s="336"/>
      <c r="N283" s="336"/>
      <c r="O283" s="336"/>
      <c r="P283" s="336"/>
      <c r="Q283" s="336"/>
      <c r="R283" s="336"/>
      <c r="S283" s="336"/>
      <c r="T283" s="336"/>
      <c r="U283" s="336"/>
      <c r="V283" s="336"/>
      <c r="W283" s="336"/>
      <c r="X283" s="336"/>
      <c r="Y283" s="336"/>
      <c r="Z283" s="336"/>
      <c r="AA283" s="336"/>
      <c r="AB283" s="336"/>
      <c r="AC283" s="336"/>
      <c r="AD283" s="336"/>
      <c r="AE283" s="336"/>
      <c r="AF283" s="336"/>
      <c r="AG283" s="336"/>
      <c r="AH283" s="336"/>
      <c r="AI283" s="336"/>
      <c r="AJ283" s="336"/>
      <c r="AK283" s="336"/>
      <c r="AL283" s="336"/>
      <c r="AM283" s="92"/>
      <c r="AN283" s="92"/>
      <c r="AO283" s="301"/>
      <c r="AP283" s="92"/>
      <c r="AQ283" s="305"/>
      <c r="AR283" s="302"/>
    </row>
    <row r="284" spans="2:45" s="16" customFormat="1" ht="25" customHeight="1" x14ac:dyDescent="0.4">
      <c r="B284" s="337">
        <v>6</v>
      </c>
      <c r="C284" s="338"/>
      <c r="D284" s="339" t="str">
        <f>IF(AQ284=0," ",INDEX(calcul!D$35:D$41,MATCH(B284,calcul!J$35:J$41,0)))</f>
        <v xml:space="preserve"> </v>
      </c>
      <c r="E284" s="340"/>
      <c r="F284" s="340"/>
      <c r="G284" s="340"/>
      <c r="H284" s="340"/>
      <c r="I284" s="340"/>
      <c r="J284" s="340"/>
      <c r="K284" s="340"/>
      <c r="L284" s="340"/>
      <c r="M284" s="340"/>
      <c r="N284" s="340"/>
      <c r="O284" s="340"/>
      <c r="P284" s="340"/>
      <c r="Q284" s="340"/>
      <c r="R284" s="340"/>
      <c r="S284" s="340"/>
      <c r="T284" s="340"/>
      <c r="U284" s="340"/>
      <c r="V284" s="340"/>
      <c r="W284" s="340"/>
      <c r="X284" s="340"/>
      <c r="Y284" s="340"/>
      <c r="Z284" s="340"/>
      <c r="AA284" s="340"/>
      <c r="AB284" s="340"/>
      <c r="AC284" s="340"/>
      <c r="AD284" s="340"/>
      <c r="AE284" s="340"/>
      <c r="AF284" s="340"/>
      <c r="AG284" s="340"/>
      <c r="AH284" s="340"/>
      <c r="AI284" s="297"/>
      <c r="AJ284" s="298"/>
      <c r="AK284" s="297"/>
      <c r="AL284" s="297"/>
      <c r="AM284" s="294"/>
      <c r="AN284" s="294"/>
      <c r="AO284" s="298" t="str">
        <f>IF(AQ284=0.1,"?"," ")</f>
        <v xml:space="preserve"> </v>
      </c>
      <c r="AP284" s="294"/>
      <c r="AQ284" s="304">
        <f>INDEX(calcul!F$35:F$41,MATCH(B284,calcul!J$35:J$41,0))</f>
        <v>0</v>
      </c>
      <c r="AR284" s="296"/>
    </row>
    <row r="285" spans="2:45" s="16" customFormat="1" ht="15" customHeight="1" x14ac:dyDescent="0.45">
      <c r="B285" s="147"/>
      <c r="C285" s="91"/>
      <c r="D285" s="335" t="str">
        <f>IF(AQ284=0," ",INDEX(calcul!G$35:G$41,MATCH(B284,calcul!J$35:J$41,0)))</f>
        <v xml:space="preserve"> </v>
      </c>
      <c r="E285" s="336"/>
      <c r="F285" s="336"/>
      <c r="G285" s="336"/>
      <c r="H285" s="336"/>
      <c r="I285" s="336"/>
      <c r="J285" s="336"/>
      <c r="K285" s="336"/>
      <c r="L285" s="336"/>
      <c r="M285" s="336"/>
      <c r="N285" s="336"/>
      <c r="O285" s="336"/>
      <c r="P285" s="336"/>
      <c r="Q285" s="336"/>
      <c r="R285" s="336"/>
      <c r="S285" s="336"/>
      <c r="T285" s="336"/>
      <c r="U285" s="336"/>
      <c r="V285" s="336"/>
      <c r="W285" s="336"/>
      <c r="X285" s="336"/>
      <c r="Y285" s="336"/>
      <c r="Z285" s="336"/>
      <c r="AA285" s="336"/>
      <c r="AB285" s="336"/>
      <c r="AC285" s="336"/>
      <c r="AD285" s="336"/>
      <c r="AE285" s="336"/>
      <c r="AF285" s="336"/>
      <c r="AG285" s="336"/>
      <c r="AH285" s="336"/>
      <c r="AI285" s="336"/>
      <c r="AJ285" s="336"/>
      <c r="AK285" s="336"/>
      <c r="AL285" s="336"/>
      <c r="AM285" s="92"/>
      <c r="AN285" s="92"/>
      <c r="AO285" s="301"/>
      <c r="AP285" s="92"/>
      <c r="AQ285" s="305"/>
      <c r="AR285" s="302"/>
    </row>
    <row r="286" spans="2:45" s="16" customFormat="1" ht="25" customHeight="1" x14ac:dyDescent="0.4">
      <c r="B286" s="337">
        <v>7</v>
      </c>
      <c r="C286" s="338"/>
      <c r="D286" s="339" t="str">
        <f>IF(AQ286=0," ",INDEX(calcul!D$35:D$41,MATCH(B286,calcul!J$35:J$41,0)))</f>
        <v xml:space="preserve"> </v>
      </c>
      <c r="E286" s="340"/>
      <c r="F286" s="340"/>
      <c r="G286" s="340"/>
      <c r="H286" s="340"/>
      <c r="I286" s="340"/>
      <c r="J286" s="340"/>
      <c r="K286" s="340"/>
      <c r="L286" s="340"/>
      <c r="M286" s="340"/>
      <c r="N286" s="340"/>
      <c r="O286" s="340"/>
      <c r="P286" s="340"/>
      <c r="Q286" s="340"/>
      <c r="R286" s="340"/>
      <c r="S286" s="340"/>
      <c r="T286" s="340"/>
      <c r="U286" s="340"/>
      <c r="V286" s="340"/>
      <c r="W286" s="340"/>
      <c r="X286" s="340"/>
      <c r="Y286" s="340"/>
      <c r="Z286" s="340"/>
      <c r="AA286" s="340"/>
      <c r="AB286" s="340"/>
      <c r="AC286" s="340"/>
      <c r="AD286" s="340"/>
      <c r="AE286" s="340"/>
      <c r="AF286" s="340"/>
      <c r="AG286" s="340"/>
      <c r="AH286" s="340"/>
      <c r="AI286" s="297"/>
      <c r="AJ286" s="298"/>
      <c r="AK286" s="297"/>
      <c r="AL286" s="297"/>
      <c r="AM286" s="294"/>
      <c r="AN286" s="294"/>
      <c r="AO286" s="298" t="str">
        <f>IF(AQ286=0.1,"?"," ")</f>
        <v xml:space="preserve"> </v>
      </c>
      <c r="AP286" s="294"/>
      <c r="AQ286" s="304">
        <f>INDEX(calcul!F$35:F$41,MATCH(B286,calcul!J$35:J$41,0))</f>
        <v>0</v>
      </c>
      <c r="AR286" s="296"/>
    </row>
    <row r="287" spans="2:45" s="16" customFormat="1" ht="15" customHeight="1" x14ac:dyDescent="0.45">
      <c r="B287" s="147"/>
      <c r="C287" s="91"/>
      <c r="D287" s="335" t="str">
        <f>IF(AQ286=0," ",INDEX(calcul!G$35:G$41,MATCH(B286,calcul!J$35:J$41,0)))</f>
        <v xml:space="preserve"> </v>
      </c>
      <c r="E287" s="336"/>
      <c r="F287" s="336"/>
      <c r="G287" s="336"/>
      <c r="H287" s="336"/>
      <c r="I287" s="336"/>
      <c r="J287" s="336"/>
      <c r="K287" s="336"/>
      <c r="L287" s="336"/>
      <c r="M287" s="336"/>
      <c r="N287" s="336"/>
      <c r="O287" s="336"/>
      <c r="P287" s="336"/>
      <c r="Q287" s="336"/>
      <c r="R287" s="336"/>
      <c r="S287" s="336"/>
      <c r="T287" s="336"/>
      <c r="U287" s="336"/>
      <c r="V287" s="336"/>
      <c r="W287" s="336"/>
      <c r="X287" s="336"/>
      <c r="Y287" s="336"/>
      <c r="Z287" s="336"/>
      <c r="AA287" s="336"/>
      <c r="AB287" s="336"/>
      <c r="AC287" s="336"/>
      <c r="AD287" s="336"/>
      <c r="AE287" s="336"/>
      <c r="AF287" s="336"/>
      <c r="AG287" s="336"/>
      <c r="AH287" s="336"/>
      <c r="AI287" s="336"/>
      <c r="AJ287" s="336"/>
      <c r="AK287" s="336"/>
      <c r="AL287" s="336"/>
      <c r="AM287" s="92"/>
      <c r="AN287" s="92"/>
      <c r="AO287" s="301"/>
      <c r="AP287" s="92"/>
      <c r="AQ287" s="305"/>
      <c r="AR287" s="302"/>
    </row>
    <row r="288" spans="2:45" s="16" customFormat="1" ht="22.5" customHeight="1" thickBot="1" x14ac:dyDescent="0.45">
      <c r="B288" s="112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  <c r="AA288" s="113"/>
      <c r="AB288" s="113"/>
      <c r="AC288" s="113"/>
      <c r="AD288" s="113"/>
      <c r="AE288" s="113"/>
      <c r="AF288" s="113"/>
      <c r="AG288" s="113"/>
      <c r="AH288" s="113"/>
      <c r="AI288" s="113"/>
      <c r="AJ288" s="113"/>
      <c r="AK288" s="113"/>
      <c r="AL288" s="113"/>
      <c r="AM288" s="113"/>
      <c r="AN288" s="113"/>
      <c r="AO288" s="113"/>
      <c r="AP288" s="113"/>
      <c r="AQ288" s="113"/>
      <c r="AR288" s="113"/>
    </row>
    <row r="289" spans="2:47" s="16" customFormat="1" ht="18" thickBot="1" x14ac:dyDescent="0.45">
      <c r="B289" s="46" t="s">
        <v>4</v>
      </c>
      <c r="C289" s="60" t="s">
        <v>127</v>
      </c>
      <c r="D289" s="2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30"/>
      <c r="AU289" s="45"/>
    </row>
    <row r="290" spans="2:47" ht="10" customHeight="1" x14ac:dyDescent="0.4">
      <c r="AM290" s="227"/>
      <c r="AN290" s="227"/>
      <c r="AO290" s="227"/>
      <c r="AP290" s="227"/>
      <c r="AQ290" s="227"/>
      <c r="AR290" s="227"/>
    </row>
    <row r="291" spans="2:47" s="16" customFormat="1" ht="25" customHeight="1" x14ac:dyDescent="0.4">
      <c r="B291" s="337">
        <v>1</v>
      </c>
      <c r="C291" s="338"/>
      <c r="D291" s="339" t="str">
        <f>IF(AQ291=0," ",INDEX(calcul!D$44:D$47,MATCH(B291,calcul!J$44:J$47,0)))</f>
        <v xml:space="preserve"> </v>
      </c>
      <c r="E291" s="340"/>
      <c r="F291" s="340"/>
      <c r="G291" s="340"/>
      <c r="H291" s="340"/>
      <c r="I291" s="340"/>
      <c r="J291" s="340"/>
      <c r="K291" s="340"/>
      <c r="L291" s="340"/>
      <c r="M291" s="340"/>
      <c r="N291" s="340"/>
      <c r="O291" s="340"/>
      <c r="P291" s="340"/>
      <c r="Q291" s="340"/>
      <c r="R291" s="340"/>
      <c r="S291" s="340"/>
      <c r="T291" s="340"/>
      <c r="U291" s="340"/>
      <c r="V291" s="340"/>
      <c r="W291" s="340"/>
      <c r="X291" s="340"/>
      <c r="Y291" s="340"/>
      <c r="Z291" s="340"/>
      <c r="AA291" s="340"/>
      <c r="AB291" s="340"/>
      <c r="AC291" s="340"/>
      <c r="AD291" s="340"/>
      <c r="AE291" s="340"/>
      <c r="AF291" s="340"/>
      <c r="AG291" s="340"/>
      <c r="AH291" s="340"/>
      <c r="AI291" s="341"/>
      <c r="AJ291" s="341"/>
      <c r="AK291" s="341"/>
      <c r="AL291" s="341"/>
      <c r="AM291" s="294"/>
      <c r="AN291" s="294"/>
      <c r="AO291" s="298" t="str">
        <f>IF(AQ291=0.1,"?"," ")</f>
        <v xml:space="preserve"> </v>
      </c>
      <c r="AP291" s="294"/>
      <c r="AQ291" s="304">
        <f>INDEX(calcul!F$44:F$47,MATCH(B291,calcul!J$44:J$47,0))</f>
        <v>0</v>
      </c>
      <c r="AR291" s="295"/>
    </row>
    <row r="292" spans="2:47" s="16" customFormat="1" ht="15" customHeight="1" x14ac:dyDescent="0.45">
      <c r="B292" s="147"/>
      <c r="C292" s="91"/>
      <c r="D292" s="335" t="str">
        <f>IF(AQ291=0," ",INDEX(calcul!G$44:G$47,MATCH(B291,calcul!J$44:J$47,0)))</f>
        <v xml:space="preserve"> </v>
      </c>
      <c r="E292" s="336"/>
      <c r="F292" s="336"/>
      <c r="G292" s="336"/>
      <c r="H292" s="336"/>
      <c r="I292" s="336"/>
      <c r="J292" s="336"/>
      <c r="K292" s="336"/>
      <c r="L292" s="336"/>
      <c r="M292" s="336"/>
      <c r="N292" s="336"/>
      <c r="O292" s="336"/>
      <c r="P292" s="336"/>
      <c r="Q292" s="336"/>
      <c r="R292" s="336"/>
      <c r="S292" s="336"/>
      <c r="T292" s="336"/>
      <c r="U292" s="336"/>
      <c r="V292" s="336"/>
      <c r="W292" s="336"/>
      <c r="X292" s="336"/>
      <c r="Y292" s="336"/>
      <c r="Z292" s="336"/>
      <c r="AA292" s="336"/>
      <c r="AB292" s="336"/>
      <c r="AC292" s="336"/>
      <c r="AD292" s="336"/>
      <c r="AE292" s="336"/>
      <c r="AF292" s="336"/>
      <c r="AG292" s="336"/>
      <c r="AH292" s="336"/>
      <c r="AI292" s="336"/>
      <c r="AJ292" s="336"/>
      <c r="AK292" s="336"/>
      <c r="AL292" s="336"/>
      <c r="AM292" s="92"/>
      <c r="AN292" s="92"/>
      <c r="AO292" s="301"/>
      <c r="AP292" s="92"/>
      <c r="AQ292" s="305"/>
      <c r="AR292" s="303"/>
      <c r="AS292" s="208"/>
    </row>
    <row r="293" spans="2:47" s="16" customFormat="1" ht="25" customHeight="1" x14ac:dyDescent="0.4">
      <c r="B293" s="337">
        <v>2</v>
      </c>
      <c r="C293" s="338"/>
      <c r="D293" s="339" t="str">
        <f>IF(AQ293=0," ",INDEX(calcul!D$44:D$47,MATCH(B293,calcul!J$44:J$47,0)))</f>
        <v xml:space="preserve"> </v>
      </c>
      <c r="E293" s="340"/>
      <c r="F293" s="340"/>
      <c r="G293" s="340"/>
      <c r="H293" s="340"/>
      <c r="I293" s="340"/>
      <c r="J293" s="340"/>
      <c r="K293" s="340"/>
      <c r="L293" s="340"/>
      <c r="M293" s="340"/>
      <c r="N293" s="340"/>
      <c r="O293" s="340"/>
      <c r="P293" s="340"/>
      <c r="Q293" s="340"/>
      <c r="R293" s="340"/>
      <c r="S293" s="340"/>
      <c r="T293" s="340"/>
      <c r="U293" s="340"/>
      <c r="V293" s="340"/>
      <c r="W293" s="340"/>
      <c r="X293" s="340"/>
      <c r="Y293" s="340"/>
      <c r="Z293" s="340"/>
      <c r="AA293" s="340"/>
      <c r="AB293" s="340"/>
      <c r="AC293" s="340"/>
      <c r="AD293" s="340"/>
      <c r="AE293" s="340"/>
      <c r="AF293" s="340"/>
      <c r="AG293" s="340"/>
      <c r="AH293" s="340"/>
      <c r="AI293" s="341"/>
      <c r="AJ293" s="341"/>
      <c r="AK293" s="341"/>
      <c r="AL293" s="341"/>
      <c r="AM293" s="294"/>
      <c r="AN293" s="294"/>
      <c r="AO293" s="298" t="str">
        <f>IF(AQ293=0.1,"?"," ")</f>
        <v xml:space="preserve"> </v>
      </c>
      <c r="AP293" s="294"/>
      <c r="AQ293" s="304">
        <f>INDEX(calcul!F$44:F$47,MATCH(B293,calcul!J$44:J$47,0))</f>
        <v>0</v>
      </c>
      <c r="AR293" s="295"/>
    </row>
    <row r="294" spans="2:47" s="16" customFormat="1" ht="15" customHeight="1" x14ac:dyDescent="0.45">
      <c r="B294" s="147"/>
      <c r="C294" s="91"/>
      <c r="D294" s="335" t="str">
        <f>IF(AQ293=0," ",INDEX(calcul!G$44:G$47,MATCH(B293,calcul!J$44:J$47,0)))</f>
        <v xml:space="preserve"> </v>
      </c>
      <c r="E294" s="336"/>
      <c r="F294" s="336"/>
      <c r="G294" s="336"/>
      <c r="H294" s="336"/>
      <c r="I294" s="336"/>
      <c r="J294" s="336"/>
      <c r="K294" s="336"/>
      <c r="L294" s="336"/>
      <c r="M294" s="336"/>
      <c r="N294" s="336"/>
      <c r="O294" s="336"/>
      <c r="P294" s="336"/>
      <c r="Q294" s="336"/>
      <c r="R294" s="336"/>
      <c r="S294" s="336"/>
      <c r="T294" s="336"/>
      <c r="U294" s="336"/>
      <c r="V294" s="336"/>
      <c r="W294" s="336"/>
      <c r="X294" s="336"/>
      <c r="Y294" s="336"/>
      <c r="Z294" s="336"/>
      <c r="AA294" s="336"/>
      <c r="AB294" s="336"/>
      <c r="AC294" s="336"/>
      <c r="AD294" s="336"/>
      <c r="AE294" s="336"/>
      <c r="AF294" s="336"/>
      <c r="AG294" s="336"/>
      <c r="AH294" s="336"/>
      <c r="AI294" s="336"/>
      <c r="AJ294" s="336"/>
      <c r="AK294" s="336"/>
      <c r="AL294" s="336"/>
      <c r="AM294" s="92"/>
      <c r="AN294" s="92"/>
      <c r="AO294" s="301"/>
      <c r="AP294" s="92"/>
      <c r="AQ294" s="305"/>
      <c r="AR294" s="303"/>
      <c r="AS294" s="208"/>
    </row>
    <row r="295" spans="2:47" s="16" customFormat="1" ht="25" customHeight="1" x14ac:dyDescent="0.4">
      <c r="B295" s="337">
        <v>3</v>
      </c>
      <c r="C295" s="338"/>
      <c r="D295" s="339" t="str">
        <f>IF(AQ295=0," ",INDEX(calcul!D$44:D$47,MATCH(B295,calcul!J$44:J$47,0)))</f>
        <v xml:space="preserve"> </v>
      </c>
      <c r="E295" s="340"/>
      <c r="F295" s="340"/>
      <c r="G295" s="340"/>
      <c r="H295" s="340"/>
      <c r="I295" s="340"/>
      <c r="J295" s="340"/>
      <c r="K295" s="340"/>
      <c r="L295" s="340"/>
      <c r="M295" s="340"/>
      <c r="N295" s="340"/>
      <c r="O295" s="340"/>
      <c r="P295" s="340"/>
      <c r="Q295" s="340"/>
      <c r="R295" s="340"/>
      <c r="S295" s="340"/>
      <c r="T295" s="340"/>
      <c r="U295" s="340"/>
      <c r="V295" s="340"/>
      <c r="W295" s="340"/>
      <c r="X295" s="340"/>
      <c r="Y295" s="340"/>
      <c r="Z295" s="340"/>
      <c r="AA295" s="340"/>
      <c r="AB295" s="340"/>
      <c r="AC295" s="340"/>
      <c r="AD295" s="340"/>
      <c r="AE295" s="340"/>
      <c r="AF295" s="340"/>
      <c r="AG295" s="340"/>
      <c r="AH295" s="340"/>
      <c r="AI295" s="341"/>
      <c r="AJ295" s="341"/>
      <c r="AK295" s="341"/>
      <c r="AL295" s="341"/>
      <c r="AM295" s="294"/>
      <c r="AN295" s="294"/>
      <c r="AO295" s="298" t="str">
        <f>IF(AQ295=0.1,"?"," ")</f>
        <v xml:space="preserve"> </v>
      </c>
      <c r="AP295" s="294"/>
      <c r="AQ295" s="304">
        <f>INDEX(calcul!F$44:F$47,MATCH(B295,calcul!J$44:J$47,0))</f>
        <v>0</v>
      </c>
      <c r="AR295" s="295"/>
    </row>
    <row r="296" spans="2:47" s="16" customFormat="1" ht="15" customHeight="1" x14ac:dyDescent="0.45">
      <c r="B296" s="147"/>
      <c r="C296" s="91"/>
      <c r="D296" s="335" t="str">
        <f>IF(AQ295=0," ",INDEX(calcul!G$44:G$47,MATCH(B295,calcul!J$44:J$47,0)))</f>
        <v xml:space="preserve"> </v>
      </c>
      <c r="E296" s="336"/>
      <c r="F296" s="336"/>
      <c r="G296" s="336"/>
      <c r="H296" s="336"/>
      <c r="I296" s="336"/>
      <c r="J296" s="336"/>
      <c r="K296" s="336"/>
      <c r="L296" s="336"/>
      <c r="M296" s="336"/>
      <c r="N296" s="336"/>
      <c r="O296" s="336"/>
      <c r="P296" s="336"/>
      <c r="Q296" s="336"/>
      <c r="R296" s="336"/>
      <c r="S296" s="336"/>
      <c r="T296" s="336"/>
      <c r="U296" s="336"/>
      <c r="V296" s="336"/>
      <c r="W296" s="336"/>
      <c r="X296" s="336"/>
      <c r="Y296" s="336"/>
      <c r="Z296" s="336"/>
      <c r="AA296" s="336"/>
      <c r="AB296" s="336"/>
      <c r="AC296" s="336"/>
      <c r="AD296" s="336"/>
      <c r="AE296" s="336"/>
      <c r="AF296" s="336"/>
      <c r="AG296" s="336"/>
      <c r="AH296" s="336"/>
      <c r="AI296" s="336"/>
      <c r="AJ296" s="336"/>
      <c r="AK296" s="336"/>
      <c r="AL296" s="336"/>
      <c r="AM296" s="92"/>
      <c r="AN296" s="92"/>
      <c r="AO296" s="301"/>
      <c r="AP296" s="92"/>
      <c r="AQ296" s="305"/>
      <c r="AR296" s="303"/>
      <c r="AS296" s="208"/>
    </row>
    <row r="297" spans="2:47" s="16" customFormat="1" ht="25" customHeight="1" x14ac:dyDescent="0.4">
      <c r="B297" s="337">
        <v>4</v>
      </c>
      <c r="C297" s="338"/>
      <c r="D297" s="339" t="str">
        <f>IF(AQ297=0," ",INDEX(calcul!D$44:D$47,MATCH(B297,calcul!J$44:J$47,0)))</f>
        <v xml:space="preserve"> </v>
      </c>
      <c r="E297" s="340"/>
      <c r="F297" s="340"/>
      <c r="G297" s="340"/>
      <c r="H297" s="340"/>
      <c r="I297" s="340"/>
      <c r="J297" s="340"/>
      <c r="K297" s="340"/>
      <c r="L297" s="340"/>
      <c r="M297" s="340"/>
      <c r="N297" s="340"/>
      <c r="O297" s="340"/>
      <c r="P297" s="340"/>
      <c r="Q297" s="340"/>
      <c r="R297" s="340"/>
      <c r="S297" s="340"/>
      <c r="T297" s="340"/>
      <c r="U297" s="340"/>
      <c r="V297" s="340"/>
      <c r="W297" s="340"/>
      <c r="X297" s="340"/>
      <c r="Y297" s="340"/>
      <c r="Z297" s="340"/>
      <c r="AA297" s="340"/>
      <c r="AB297" s="340"/>
      <c r="AC297" s="340"/>
      <c r="AD297" s="340"/>
      <c r="AE297" s="340"/>
      <c r="AF297" s="340"/>
      <c r="AG297" s="340"/>
      <c r="AH297" s="340"/>
      <c r="AI297" s="341"/>
      <c r="AJ297" s="341"/>
      <c r="AK297" s="341"/>
      <c r="AL297" s="341"/>
      <c r="AM297" s="294"/>
      <c r="AN297" s="294"/>
      <c r="AO297" s="298" t="str">
        <f>IF(AQ297=0.1,"?"," ")</f>
        <v xml:space="preserve"> </v>
      </c>
      <c r="AP297" s="294"/>
      <c r="AQ297" s="304">
        <f>INDEX(calcul!F$44:F$47,MATCH(B297,calcul!J$44:J$47,0))</f>
        <v>0</v>
      </c>
      <c r="AR297" s="295"/>
    </row>
    <row r="298" spans="2:47" s="16" customFormat="1" ht="15" customHeight="1" x14ac:dyDescent="0.45">
      <c r="B298" s="147"/>
      <c r="C298" s="91"/>
      <c r="D298" s="335" t="str">
        <f>IF(AQ297=0," ",INDEX(calcul!G$44:G$47,MATCH(B297,calcul!J$44:J$47,0)))</f>
        <v xml:space="preserve"> </v>
      </c>
      <c r="E298" s="336"/>
      <c r="F298" s="336"/>
      <c r="G298" s="336"/>
      <c r="H298" s="336"/>
      <c r="I298" s="336"/>
      <c r="J298" s="336"/>
      <c r="K298" s="336"/>
      <c r="L298" s="336"/>
      <c r="M298" s="336"/>
      <c r="N298" s="336"/>
      <c r="O298" s="336"/>
      <c r="P298" s="336"/>
      <c r="Q298" s="336"/>
      <c r="R298" s="336"/>
      <c r="S298" s="336"/>
      <c r="T298" s="336"/>
      <c r="U298" s="336"/>
      <c r="V298" s="336"/>
      <c r="W298" s="336"/>
      <c r="X298" s="336"/>
      <c r="Y298" s="336"/>
      <c r="Z298" s="336"/>
      <c r="AA298" s="336"/>
      <c r="AB298" s="336"/>
      <c r="AC298" s="336"/>
      <c r="AD298" s="336"/>
      <c r="AE298" s="336"/>
      <c r="AF298" s="336"/>
      <c r="AG298" s="336"/>
      <c r="AH298" s="336"/>
      <c r="AI298" s="336"/>
      <c r="AJ298" s="336"/>
      <c r="AK298" s="336"/>
      <c r="AL298" s="336"/>
      <c r="AM298" s="92"/>
      <c r="AN298" s="92"/>
      <c r="AO298" s="301"/>
      <c r="AP298" s="92"/>
      <c r="AQ298" s="305"/>
      <c r="AR298" s="303"/>
      <c r="AS298" s="208"/>
    </row>
    <row r="299" spans="2:47" s="16" customFormat="1" ht="22.5" customHeight="1" thickBot="1" x14ac:dyDescent="0.45">
      <c r="B299" s="112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  <c r="Z299" s="113"/>
      <c r="AA299" s="113"/>
      <c r="AB299" s="113"/>
      <c r="AC299" s="113"/>
      <c r="AD299" s="113"/>
      <c r="AE299" s="113"/>
      <c r="AF299" s="113"/>
      <c r="AG299" s="113"/>
      <c r="AH299" s="113"/>
      <c r="AI299" s="113"/>
      <c r="AJ299" s="113"/>
      <c r="AK299" s="113"/>
      <c r="AL299" s="113"/>
      <c r="AM299" s="113"/>
      <c r="AN299" s="113"/>
      <c r="AO299" s="113"/>
      <c r="AP299" s="113"/>
      <c r="AQ299" s="113"/>
      <c r="AR299" s="113"/>
    </row>
    <row r="300" spans="2:47" s="16" customFormat="1" ht="18" thickBot="1" x14ac:dyDescent="0.45">
      <c r="B300" s="46" t="s">
        <v>4</v>
      </c>
      <c r="C300" s="60" t="s">
        <v>128</v>
      </c>
      <c r="D300" s="2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30"/>
      <c r="AU300" s="45"/>
    </row>
    <row r="301" spans="2:47" ht="10" customHeight="1" x14ac:dyDescent="0.4"/>
    <row r="302" spans="2:47" s="16" customFormat="1" ht="22.5" customHeight="1" x14ac:dyDescent="0.4">
      <c r="B302" s="337">
        <v>1</v>
      </c>
      <c r="C302" s="338"/>
      <c r="D302" s="339" t="str">
        <f>IF(AQ302=0," ",INDEX(calcul!D$51:D$60,MATCH(B302,calcul!J$51:J$60,0)))</f>
        <v xml:space="preserve"> </v>
      </c>
      <c r="E302" s="340"/>
      <c r="F302" s="340"/>
      <c r="G302" s="340"/>
      <c r="H302" s="340"/>
      <c r="I302" s="340"/>
      <c r="J302" s="340"/>
      <c r="K302" s="340"/>
      <c r="L302" s="340"/>
      <c r="M302" s="340"/>
      <c r="N302" s="340"/>
      <c r="O302" s="340"/>
      <c r="P302" s="340"/>
      <c r="Q302" s="340"/>
      <c r="R302" s="340"/>
      <c r="S302" s="340"/>
      <c r="T302" s="340"/>
      <c r="U302" s="340"/>
      <c r="V302" s="340"/>
      <c r="W302" s="340"/>
      <c r="X302" s="340"/>
      <c r="Y302" s="340"/>
      <c r="Z302" s="340"/>
      <c r="AA302" s="340"/>
      <c r="AB302" s="340"/>
      <c r="AC302" s="340"/>
      <c r="AD302" s="340"/>
      <c r="AE302" s="340"/>
      <c r="AF302" s="340"/>
      <c r="AG302" s="340"/>
      <c r="AH302" s="340"/>
      <c r="AI302" s="341"/>
      <c r="AJ302" s="341"/>
      <c r="AK302" s="341"/>
      <c r="AL302" s="341"/>
      <c r="AM302" s="294"/>
      <c r="AN302" s="294"/>
      <c r="AO302" s="298" t="str">
        <f>IF(AQ302=0.1,"?"," ")</f>
        <v xml:space="preserve"> </v>
      </c>
      <c r="AP302" s="294"/>
      <c r="AQ302" s="304">
        <f>INDEX(calcul!F$51:F$60,MATCH(B302,calcul!J$51:J$60,0))</f>
        <v>0</v>
      </c>
      <c r="AR302" s="295"/>
    </row>
    <row r="303" spans="2:47" s="16" customFormat="1" ht="34" customHeight="1" x14ac:dyDescent="0.45">
      <c r="B303" s="147"/>
      <c r="C303" s="91"/>
      <c r="D303" s="335" t="str">
        <f>IF(AQ302=0," ",INDEX(calcul!G$51:G$60,MATCH(B302,calcul!J$51:J$60,0)))</f>
        <v xml:space="preserve"> </v>
      </c>
      <c r="E303" s="336"/>
      <c r="F303" s="336"/>
      <c r="G303" s="336"/>
      <c r="H303" s="336"/>
      <c r="I303" s="336"/>
      <c r="J303" s="336"/>
      <c r="K303" s="336"/>
      <c r="L303" s="336"/>
      <c r="M303" s="336"/>
      <c r="N303" s="336"/>
      <c r="O303" s="336"/>
      <c r="P303" s="336"/>
      <c r="Q303" s="336"/>
      <c r="R303" s="336"/>
      <c r="S303" s="336"/>
      <c r="T303" s="336"/>
      <c r="U303" s="336"/>
      <c r="V303" s="336"/>
      <c r="W303" s="336"/>
      <c r="X303" s="336"/>
      <c r="Y303" s="336"/>
      <c r="Z303" s="336"/>
      <c r="AA303" s="336"/>
      <c r="AB303" s="336"/>
      <c r="AC303" s="336"/>
      <c r="AD303" s="336"/>
      <c r="AE303" s="336"/>
      <c r="AF303" s="336"/>
      <c r="AG303" s="336"/>
      <c r="AH303" s="336"/>
      <c r="AI303" s="336"/>
      <c r="AJ303" s="336"/>
      <c r="AK303" s="336"/>
      <c r="AL303" s="336"/>
      <c r="AM303" s="92"/>
      <c r="AN303" s="92"/>
      <c r="AO303" s="301"/>
      <c r="AP303" s="92"/>
      <c r="AQ303" s="305"/>
      <c r="AR303" s="303"/>
      <c r="AS303" s="208"/>
    </row>
    <row r="304" spans="2:47" s="16" customFormat="1" ht="22.5" customHeight="1" x14ac:dyDescent="0.4">
      <c r="B304" s="337">
        <v>2</v>
      </c>
      <c r="C304" s="338"/>
      <c r="D304" s="339" t="str">
        <f>IF(AQ304=0," ",INDEX(calcul!D$51:D$60,MATCH(B304,calcul!J$51:J$60,0)))</f>
        <v xml:space="preserve"> </v>
      </c>
      <c r="E304" s="340"/>
      <c r="F304" s="340"/>
      <c r="G304" s="340"/>
      <c r="H304" s="340"/>
      <c r="I304" s="340"/>
      <c r="J304" s="340"/>
      <c r="K304" s="340"/>
      <c r="L304" s="340"/>
      <c r="M304" s="340"/>
      <c r="N304" s="340"/>
      <c r="O304" s="340"/>
      <c r="P304" s="340"/>
      <c r="Q304" s="340"/>
      <c r="R304" s="340"/>
      <c r="S304" s="340"/>
      <c r="T304" s="340"/>
      <c r="U304" s="340"/>
      <c r="V304" s="340"/>
      <c r="W304" s="340"/>
      <c r="X304" s="340"/>
      <c r="Y304" s="340"/>
      <c r="Z304" s="340"/>
      <c r="AA304" s="340"/>
      <c r="AB304" s="340"/>
      <c r="AC304" s="340"/>
      <c r="AD304" s="340"/>
      <c r="AE304" s="340"/>
      <c r="AF304" s="340"/>
      <c r="AG304" s="340"/>
      <c r="AH304" s="340"/>
      <c r="AI304" s="341"/>
      <c r="AJ304" s="341"/>
      <c r="AK304" s="341"/>
      <c r="AL304" s="341"/>
      <c r="AM304" s="294"/>
      <c r="AN304" s="294"/>
      <c r="AO304" s="298" t="str">
        <f>IF(AQ304=0.1,"?"," ")</f>
        <v xml:space="preserve"> </v>
      </c>
      <c r="AP304" s="294"/>
      <c r="AQ304" s="304">
        <f>INDEX(calcul!F$51:F$60,MATCH(B304,calcul!J$51:J$60,0))</f>
        <v>0</v>
      </c>
      <c r="AR304" s="295"/>
    </row>
    <row r="305" spans="2:45" s="16" customFormat="1" ht="34" customHeight="1" x14ac:dyDescent="0.45">
      <c r="B305" s="147"/>
      <c r="C305" s="91"/>
      <c r="D305" s="335" t="str">
        <f>IF(AQ304=0," ",INDEX(calcul!G$51:G$60,MATCH(B304,calcul!J$51:J$60,0)))</f>
        <v xml:space="preserve"> </v>
      </c>
      <c r="E305" s="336"/>
      <c r="F305" s="336"/>
      <c r="G305" s="336"/>
      <c r="H305" s="336"/>
      <c r="I305" s="336"/>
      <c r="J305" s="336"/>
      <c r="K305" s="336"/>
      <c r="L305" s="336"/>
      <c r="M305" s="336"/>
      <c r="N305" s="336"/>
      <c r="O305" s="336"/>
      <c r="P305" s="336"/>
      <c r="Q305" s="336"/>
      <c r="R305" s="336"/>
      <c r="S305" s="336"/>
      <c r="T305" s="336"/>
      <c r="U305" s="336"/>
      <c r="V305" s="336"/>
      <c r="W305" s="336"/>
      <c r="X305" s="336"/>
      <c r="Y305" s="336"/>
      <c r="Z305" s="336"/>
      <c r="AA305" s="336"/>
      <c r="AB305" s="336"/>
      <c r="AC305" s="336"/>
      <c r="AD305" s="336"/>
      <c r="AE305" s="336"/>
      <c r="AF305" s="336"/>
      <c r="AG305" s="336"/>
      <c r="AH305" s="336"/>
      <c r="AI305" s="336"/>
      <c r="AJ305" s="336"/>
      <c r="AK305" s="336"/>
      <c r="AL305" s="336"/>
      <c r="AM305" s="92"/>
      <c r="AN305" s="92"/>
      <c r="AO305" s="301"/>
      <c r="AP305" s="92"/>
      <c r="AQ305" s="305"/>
      <c r="AR305" s="303"/>
      <c r="AS305" s="208"/>
    </row>
    <row r="306" spans="2:45" s="16" customFormat="1" ht="22.5" customHeight="1" x14ac:dyDescent="0.4">
      <c r="B306" s="337">
        <v>3</v>
      </c>
      <c r="C306" s="338"/>
      <c r="D306" s="339" t="str">
        <f>IF(AQ306=0," ",INDEX(calcul!D$51:D$60,MATCH(B306,calcul!J$51:J$60,0)))</f>
        <v xml:space="preserve"> </v>
      </c>
      <c r="E306" s="340"/>
      <c r="F306" s="340"/>
      <c r="G306" s="340"/>
      <c r="H306" s="340"/>
      <c r="I306" s="340"/>
      <c r="J306" s="340"/>
      <c r="K306" s="340"/>
      <c r="L306" s="340"/>
      <c r="M306" s="340"/>
      <c r="N306" s="340"/>
      <c r="O306" s="340"/>
      <c r="P306" s="340"/>
      <c r="Q306" s="340"/>
      <c r="R306" s="340"/>
      <c r="S306" s="340"/>
      <c r="T306" s="340"/>
      <c r="U306" s="340"/>
      <c r="V306" s="340"/>
      <c r="W306" s="340"/>
      <c r="X306" s="340"/>
      <c r="Y306" s="340"/>
      <c r="Z306" s="340"/>
      <c r="AA306" s="340"/>
      <c r="AB306" s="340"/>
      <c r="AC306" s="340"/>
      <c r="AD306" s="340"/>
      <c r="AE306" s="340"/>
      <c r="AF306" s="340"/>
      <c r="AG306" s="340"/>
      <c r="AH306" s="340"/>
      <c r="AI306" s="341"/>
      <c r="AJ306" s="341"/>
      <c r="AK306" s="341"/>
      <c r="AL306" s="341"/>
      <c r="AM306" s="294"/>
      <c r="AN306" s="294"/>
      <c r="AO306" s="298" t="str">
        <f>IF(AQ306=0.1,"?"," ")</f>
        <v xml:space="preserve"> </v>
      </c>
      <c r="AP306" s="294"/>
      <c r="AQ306" s="304">
        <f>INDEX(calcul!F$51:F$60,MATCH(B306,calcul!J$51:J$60,0))</f>
        <v>0</v>
      </c>
      <c r="AR306" s="295"/>
    </row>
    <row r="307" spans="2:45" s="16" customFormat="1" ht="34" customHeight="1" x14ac:dyDescent="0.45">
      <c r="B307" s="147"/>
      <c r="C307" s="91"/>
      <c r="D307" s="335" t="str">
        <f>IF(AQ306=0," ",INDEX(calcul!G$51:G$60,MATCH(B306,calcul!J$51:J$60,0)))</f>
        <v xml:space="preserve"> </v>
      </c>
      <c r="E307" s="336"/>
      <c r="F307" s="336"/>
      <c r="G307" s="336"/>
      <c r="H307" s="336"/>
      <c r="I307" s="336"/>
      <c r="J307" s="336"/>
      <c r="K307" s="336"/>
      <c r="L307" s="336"/>
      <c r="M307" s="336"/>
      <c r="N307" s="336"/>
      <c r="O307" s="336"/>
      <c r="P307" s="336"/>
      <c r="Q307" s="336"/>
      <c r="R307" s="336"/>
      <c r="S307" s="336"/>
      <c r="T307" s="336"/>
      <c r="U307" s="336"/>
      <c r="V307" s="336"/>
      <c r="W307" s="336"/>
      <c r="X307" s="336"/>
      <c r="Y307" s="336"/>
      <c r="Z307" s="336"/>
      <c r="AA307" s="336"/>
      <c r="AB307" s="336"/>
      <c r="AC307" s="336"/>
      <c r="AD307" s="336"/>
      <c r="AE307" s="336"/>
      <c r="AF307" s="336"/>
      <c r="AG307" s="336"/>
      <c r="AH307" s="336"/>
      <c r="AI307" s="336"/>
      <c r="AJ307" s="336"/>
      <c r="AK307" s="336"/>
      <c r="AL307" s="336"/>
      <c r="AM307" s="92"/>
      <c r="AN307" s="92"/>
      <c r="AO307" s="301"/>
      <c r="AP307" s="92"/>
      <c r="AQ307" s="305"/>
      <c r="AR307" s="303"/>
      <c r="AS307" s="208"/>
    </row>
    <row r="308" spans="2:45" s="16" customFormat="1" ht="22.5" customHeight="1" x14ac:dyDescent="0.4">
      <c r="B308" s="337">
        <v>4</v>
      </c>
      <c r="C308" s="338"/>
      <c r="D308" s="339" t="str">
        <f>IF(AQ308=0," ",INDEX(calcul!D$51:D$60,MATCH(B308,calcul!J$51:J$60,0)))</f>
        <v xml:space="preserve"> </v>
      </c>
      <c r="E308" s="340"/>
      <c r="F308" s="340"/>
      <c r="G308" s="340"/>
      <c r="H308" s="340"/>
      <c r="I308" s="340"/>
      <c r="J308" s="340"/>
      <c r="K308" s="340"/>
      <c r="L308" s="340"/>
      <c r="M308" s="340"/>
      <c r="N308" s="340"/>
      <c r="O308" s="340"/>
      <c r="P308" s="340"/>
      <c r="Q308" s="340"/>
      <c r="R308" s="340"/>
      <c r="S308" s="340"/>
      <c r="T308" s="340"/>
      <c r="U308" s="340"/>
      <c r="V308" s="340"/>
      <c r="W308" s="340"/>
      <c r="X308" s="340"/>
      <c r="Y308" s="340"/>
      <c r="Z308" s="340"/>
      <c r="AA308" s="340"/>
      <c r="AB308" s="340"/>
      <c r="AC308" s="340"/>
      <c r="AD308" s="340"/>
      <c r="AE308" s="340"/>
      <c r="AF308" s="340"/>
      <c r="AG308" s="340"/>
      <c r="AH308" s="340"/>
      <c r="AI308" s="341"/>
      <c r="AJ308" s="341"/>
      <c r="AK308" s="341"/>
      <c r="AL308" s="341"/>
      <c r="AM308" s="294"/>
      <c r="AN308" s="294"/>
      <c r="AO308" s="298" t="str">
        <f>IF(AQ308=0.1,"?"," ")</f>
        <v xml:space="preserve"> </v>
      </c>
      <c r="AP308" s="294"/>
      <c r="AQ308" s="304">
        <f>INDEX(calcul!F$51:F$60,MATCH(B308,calcul!J$51:J$60,0))</f>
        <v>0</v>
      </c>
      <c r="AR308" s="295"/>
    </row>
    <row r="309" spans="2:45" s="16" customFormat="1" ht="34" customHeight="1" x14ac:dyDescent="0.45">
      <c r="B309" s="147"/>
      <c r="C309" s="91"/>
      <c r="D309" s="335" t="str">
        <f>IF(AQ308=0," ",INDEX(calcul!G$51:G$60,MATCH(B308,calcul!J$51:J$60,0)))</f>
        <v xml:space="preserve"> </v>
      </c>
      <c r="E309" s="336"/>
      <c r="F309" s="336"/>
      <c r="G309" s="336"/>
      <c r="H309" s="336"/>
      <c r="I309" s="336"/>
      <c r="J309" s="336"/>
      <c r="K309" s="336"/>
      <c r="L309" s="336"/>
      <c r="M309" s="336"/>
      <c r="N309" s="336"/>
      <c r="O309" s="336"/>
      <c r="P309" s="336"/>
      <c r="Q309" s="336"/>
      <c r="R309" s="336"/>
      <c r="S309" s="336"/>
      <c r="T309" s="336"/>
      <c r="U309" s="336"/>
      <c r="V309" s="336"/>
      <c r="W309" s="336"/>
      <c r="X309" s="336"/>
      <c r="Y309" s="336"/>
      <c r="Z309" s="336"/>
      <c r="AA309" s="336"/>
      <c r="AB309" s="336"/>
      <c r="AC309" s="336"/>
      <c r="AD309" s="336"/>
      <c r="AE309" s="336"/>
      <c r="AF309" s="336"/>
      <c r="AG309" s="336"/>
      <c r="AH309" s="336"/>
      <c r="AI309" s="336"/>
      <c r="AJ309" s="336"/>
      <c r="AK309" s="336"/>
      <c r="AL309" s="336"/>
      <c r="AM309" s="92"/>
      <c r="AN309" s="92"/>
      <c r="AO309" s="301"/>
      <c r="AP309" s="92"/>
      <c r="AQ309" s="305"/>
      <c r="AR309" s="303"/>
      <c r="AS309" s="208"/>
    </row>
    <row r="310" spans="2:45" s="16" customFormat="1" ht="22.5" customHeight="1" x14ac:dyDescent="0.4">
      <c r="B310" s="337">
        <v>5</v>
      </c>
      <c r="C310" s="338"/>
      <c r="D310" s="339" t="str">
        <f>IF(AQ310=0," ",INDEX(calcul!D$51:D$60,MATCH(B310,calcul!J$51:J$60,0)))</f>
        <v xml:space="preserve"> </v>
      </c>
      <c r="E310" s="340"/>
      <c r="F310" s="340"/>
      <c r="G310" s="340"/>
      <c r="H310" s="340"/>
      <c r="I310" s="340"/>
      <c r="J310" s="340"/>
      <c r="K310" s="340"/>
      <c r="L310" s="340"/>
      <c r="M310" s="340"/>
      <c r="N310" s="340"/>
      <c r="O310" s="340"/>
      <c r="P310" s="340"/>
      <c r="Q310" s="340"/>
      <c r="R310" s="340"/>
      <c r="S310" s="340"/>
      <c r="T310" s="340"/>
      <c r="U310" s="340"/>
      <c r="V310" s="340"/>
      <c r="W310" s="340"/>
      <c r="X310" s="340"/>
      <c r="Y310" s="340"/>
      <c r="Z310" s="340"/>
      <c r="AA310" s="340"/>
      <c r="AB310" s="340"/>
      <c r="AC310" s="340"/>
      <c r="AD310" s="340"/>
      <c r="AE310" s="340"/>
      <c r="AF310" s="340"/>
      <c r="AG310" s="340"/>
      <c r="AH310" s="340"/>
      <c r="AI310" s="341"/>
      <c r="AJ310" s="341"/>
      <c r="AK310" s="341"/>
      <c r="AL310" s="341"/>
      <c r="AM310" s="294"/>
      <c r="AN310" s="294"/>
      <c r="AO310" s="298" t="str">
        <f>IF(AQ310=0.1,"?"," ")</f>
        <v xml:space="preserve"> </v>
      </c>
      <c r="AP310" s="294"/>
      <c r="AQ310" s="304">
        <f>INDEX(calcul!F$51:F$60,MATCH(B310,calcul!J$51:J$60,0))</f>
        <v>0</v>
      </c>
      <c r="AR310" s="295"/>
    </row>
    <row r="311" spans="2:45" s="16" customFormat="1" ht="34" customHeight="1" x14ac:dyDescent="0.45">
      <c r="B311" s="147"/>
      <c r="C311" s="91"/>
      <c r="D311" s="335" t="str">
        <f>IF(AQ310=0," ",INDEX(calcul!G$51:G$60,MATCH(B310,calcul!J$51:J$60,0)))</f>
        <v xml:space="preserve"> </v>
      </c>
      <c r="E311" s="336"/>
      <c r="F311" s="336"/>
      <c r="G311" s="336"/>
      <c r="H311" s="336"/>
      <c r="I311" s="336"/>
      <c r="J311" s="336"/>
      <c r="K311" s="336"/>
      <c r="L311" s="336"/>
      <c r="M311" s="336"/>
      <c r="N311" s="336"/>
      <c r="O311" s="336"/>
      <c r="P311" s="336"/>
      <c r="Q311" s="336"/>
      <c r="R311" s="336"/>
      <c r="S311" s="336"/>
      <c r="T311" s="336"/>
      <c r="U311" s="336"/>
      <c r="V311" s="336"/>
      <c r="W311" s="336"/>
      <c r="X311" s="336"/>
      <c r="Y311" s="336"/>
      <c r="Z311" s="336"/>
      <c r="AA311" s="336"/>
      <c r="AB311" s="336"/>
      <c r="AC311" s="336"/>
      <c r="AD311" s="336"/>
      <c r="AE311" s="336"/>
      <c r="AF311" s="336"/>
      <c r="AG311" s="336"/>
      <c r="AH311" s="336"/>
      <c r="AI311" s="336"/>
      <c r="AJ311" s="336"/>
      <c r="AK311" s="336"/>
      <c r="AL311" s="336"/>
      <c r="AM311" s="92"/>
      <c r="AN311" s="92"/>
      <c r="AO311" s="301"/>
      <c r="AP311" s="92"/>
      <c r="AQ311" s="305"/>
      <c r="AR311" s="303"/>
      <c r="AS311" s="208"/>
    </row>
    <row r="312" spans="2:45" s="16" customFormat="1" ht="22.5" customHeight="1" x14ac:dyDescent="0.4">
      <c r="B312" s="337">
        <v>6</v>
      </c>
      <c r="C312" s="338"/>
      <c r="D312" s="339" t="str">
        <f>IF(AQ312=0," ",INDEX(calcul!D$51:D$60,MATCH(B312,calcul!J$51:J$60,0)))</f>
        <v xml:space="preserve"> </v>
      </c>
      <c r="E312" s="340"/>
      <c r="F312" s="340"/>
      <c r="G312" s="340"/>
      <c r="H312" s="340"/>
      <c r="I312" s="340"/>
      <c r="J312" s="340"/>
      <c r="K312" s="340"/>
      <c r="L312" s="340"/>
      <c r="M312" s="340"/>
      <c r="N312" s="340"/>
      <c r="O312" s="340"/>
      <c r="P312" s="340"/>
      <c r="Q312" s="340"/>
      <c r="R312" s="340"/>
      <c r="S312" s="340"/>
      <c r="T312" s="340"/>
      <c r="U312" s="340"/>
      <c r="V312" s="340"/>
      <c r="W312" s="340"/>
      <c r="X312" s="340"/>
      <c r="Y312" s="340"/>
      <c r="Z312" s="340"/>
      <c r="AA312" s="340"/>
      <c r="AB312" s="340"/>
      <c r="AC312" s="340"/>
      <c r="AD312" s="340"/>
      <c r="AE312" s="340"/>
      <c r="AF312" s="340"/>
      <c r="AG312" s="340"/>
      <c r="AH312" s="340"/>
      <c r="AI312" s="341"/>
      <c r="AJ312" s="341"/>
      <c r="AK312" s="341"/>
      <c r="AL312" s="341"/>
      <c r="AM312" s="294"/>
      <c r="AN312" s="294"/>
      <c r="AO312" s="298" t="str">
        <f>IF(AQ312=0.1,"?"," ")</f>
        <v xml:space="preserve"> </v>
      </c>
      <c r="AP312" s="294"/>
      <c r="AQ312" s="304">
        <f>INDEX(calcul!F$51:F$60,MATCH(B312,calcul!J$51:J$60,0))</f>
        <v>0</v>
      </c>
      <c r="AR312" s="295"/>
    </row>
    <row r="313" spans="2:45" s="16" customFormat="1" ht="34" customHeight="1" x14ac:dyDescent="0.45">
      <c r="B313" s="147"/>
      <c r="C313" s="91"/>
      <c r="D313" s="335" t="str">
        <f>IF(AQ312=0," ",INDEX(calcul!G$51:G$60,MATCH(B312,calcul!J$51:J$60,0)))</f>
        <v xml:space="preserve"> </v>
      </c>
      <c r="E313" s="336"/>
      <c r="F313" s="336"/>
      <c r="G313" s="336"/>
      <c r="H313" s="336"/>
      <c r="I313" s="336"/>
      <c r="J313" s="336"/>
      <c r="K313" s="336"/>
      <c r="L313" s="336"/>
      <c r="M313" s="336"/>
      <c r="N313" s="336"/>
      <c r="O313" s="336"/>
      <c r="P313" s="336"/>
      <c r="Q313" s="336"/>
      <c r="R313" s="336"/>
      <c r="S313" s="336"/>
      <c r="T313" s="336"/>
      <c r="U313" s="336"/>
      <c r="V313" s="336"/>
      <c r="W313" s="336"/>
      <c r="X313" s="336"/>
      <c r="Y313" s="336"/>
      <c r="Z313" s="336"/>
      <c r="AA313" s="336"/>
      <c r="AB313" s="336"/>
      <c r="AC313" s="336"/>
      <c r="AD313" s="336"/>
      <c r="AE313" s="336"/>
      <c r="AF313" s="336"/>
      <c r="AG313" s="336"/>
      <c r="AH313" s="336"/>
      <c r="AI313" s="336"/>
      <c r="AJ313" s="336"/>
      <c r="AK313" s="336"/>
      <c r="AL313" s="336"/>
      <c r="AM313" s="92"/>
      <c r="AN313" s="92"/>
      <c r="AO313" s="301"/>
      <c r="AP313" s="92"/>
      <c r="AQ313" s="305"/>
      <c r="AR313" s="303"/>
      <c r="AS313" s="208"/>
    </row>
    <row r="314" spans="2:45" s="16" customFormat="1" ht="22.5" customHeight="1" x14ac:dyDescent="0.4">
      <c r="B314" s="342">
        <v>7</v>
      </c>
      <c r="C314" s="343"/>
      <c r="D314" s="344" t="str">
        <f>IF(AQ314=0," ",INDEX(calcul!D$51:D$60,MATCH(B314,calcul!J$51:J$60,0)))</f>
        <v xml:space="preserve"> </v>
      </c>
      <c r="E314" s="345"/>
      <c r="F314" s="345"/>
      <c r="G314" s="345"/>
      <c r="H314" s="345"/>
      <c r="I314" s="345"/>
      <c r="J314" s="345"/>
      <c r="K314" s="345"/>
      <c r="L314" s="345"/>
      <c r="M314" s="345"/>
      <c r="N314" s="345"/>
      <c r="O314" s="345"/>
      <c r="P314" s="345"/>
      <c r="Q314" s="345"/>
      <c r="R314" s="345"/>
      <c r="S314" s="345"/>
      <c r="T314" s="345"/>
      <c r="U314" s="345"/>
      <c r="V314" s="345"/>
      <c r="W314" s="345"/>
      <c r="X314" s="345"/>
      <c r="Y314" s="345"/>
      <c r="Z314" s="345"/>
      <c r="AA314" s="345"/>
      <c r="AB314" s="345"/>
      <c r="AC314" s="345"/>
      <c r="AD314" s="345"/>
      <c r="AE314" s="345"/>
      <c r="AF314" s="345"/>
      <c r="AG314" s="345"/>
      <c r="AH314" s="345"/>
      <c r="AI314" s="345"/>
      <c r="AJ314" s="345"/>
      <c r="AK314" s="345"/>
      <c r="AL314" s="345"/>
      <c r="AM314" s="329"/>
      <c r="AN314" s="329"/>
      <c r="AO314" s="330" t="str">
        <f>IF(AQ314=0.1,"?"," ")</f>
        <v xml:space="preserve"> </v>
      </c>
      <c r="AP314" s="329"/>
      <c r="AQ314" s="331">
        <f>INDEX(calcul!F$51:F$60,MATCH(B314,calcul!J$51:J$60,0))</f>
        <v>0</v>
      </c>
      <c r="AR314" s="332"/>
      <c r="AS314" s="333"/>
    </row>
    <row r="315" spans="2:45" s="16" customFormat="1" ht="34" customHeight="1" x14ac:dyDescent="0.45">
      <c r="B315" s="147"/>
      <c r="C315" s="91"/>
      <c r="D315" s="335" t="str">
        <f>IF(AQ314=0," ",INDEX(calcul!G$51:G$60,MATCH(B314,calcul!J$51:J$60,0)))</f>
        <v xml:space="preserve"> </v>
      </c>
      <c r="E315" s="336"/>
      <c r="F315" s="336"/>
      <c r="G315" s="336"/>
      <c r="H315" s="336"/>
      <c r="I315" s="336"/>
      <c r="J315" s="336"/>
      <c r="K315" s="336"/>
      <c r="L315" s="336"/>
      <c r="M315" s="336"/>
      <c r="N315" s="336"/>
      <c r="O315" s="336"/>
      <c r="P315" s="336"/>
      <c r="Q315" s="336"/>
      <c r="R315" s="336"/>
      <c r="S315" s="336"/>
      <c r="T315" s="336"/>
      <c r="U315" s="336"/>
      <c r="V315" s="336"/>
      <c r="W315" s="336"/>
      <c r="X315" s="336"/>
      <c r="Y315" s="336"/>
      <c r="Z315" s="336"/>
      <c r="AA315" s="336"/>
      <c r="AB315" s="336"/>
      <c r="AC315" s="336"/>
      <c r="AD315" s="336"/>
      <c r="AE315" s="336"/>
      <c r="AF315" s="336"/>
      <c r="AG315" s="336"/>
      <c r="AH315" s="336"/>
      <c r="AI315" s="336"/>
      <c r="AJ315" s="336"/>
      <c r="AK315" s="336"/>
      <c r="AL315" s="336"/>
      <c r="AM315" s="92"/>
      <c r="AN315" s="92"/>
      <c r="AO315" s="301"/>
      <c r="AP315" s="92"/>
      <c r="AQ315" s="305"/>
      <c r="AR315" s="303"/>
      <c r="AS315" s="208"/>
    </row>
    <row r="316" spans="2:45" s="16" customFormat="1" ht="22.5" customHeight="1" x14ac:dyDescent="0.4">
      <c r="B316" s="337">
        <v>8</v>
      </c>
      <c r="C316" s="338"/>
      <c r="D316" s="339" t="str">
        <f>IF(AQ316=0," ",INDEX(calcul!D$51:D$60,MATCH(B316,calcul!J$51:J$60,0)))</f>
        <v xml:space="preserve"> </v>
      </c>
      <c r="E316" s="340"/>
      <c r="F316" s="340"/>
      <c r="G316" s="340"/>
      <c r="H316" s="340"/>
      <c r="I316" s="340"/>
      <c r="J316" s="340"/>
      <c r="K316" s="340"/>
      <c r="L316" s="340"/>
      <c r="M316" s="340"/>
      <c r="N316" s="340"/>
      <c r="O316" s="340"/>
      <c r="P316" s="340"/>
      <c r="Q316" s="340"/>
      <c r="R316" s="340"/>
      <c r="S316" s="340"/>
      <c r="T316" s="340"/>
      <c r="U316" s="340"/>
      <c r="V316" s="340"/>
      <c r="W316" s="340"/>
      <c r="X316" s="340"/>
      <c r="Y316" s="340"/>
      <c r="Z316" s="340"/>
      <c r="AA316" s="340"/>
      <c r="AB316" s="340"/>
      <c r="AC316" s="340"/>
      <c r="AD316" s="340"/>
      <c r="AE316" s="340"/>
      <c r="AF316" s="340"/>
      <c r="AG316" s="340"/>
      <c r="AH316" s="340"/>
      <c r="AI316" s="341"/>
      <c r="AJ316" s="341"/>
      <c r="AK316" s="341"/>
      <c r="AL316" s="341"/>
      <c r="AM316" s="294"/>
      <c r="AN316" s="294"/>
      <c r="AO316" s="298" t="str">
        <f>IF(AQ316=0.1,"?"," ")</f>
        <v xml:space="preserve"> </v>
      </c>
      <c r="AP316" s="294"/>
      <c r="AQ316" s="304">
        <f>INDEX(calcul!F$51:F$60,MATCH(B316,calcul!J$51:J$60,0))</f>
        <v>0</v>
      </c>
      <c r="AR316" s="295"/>
    </row>
    <row r="317" spans="2:45" s="16" customFormat="1" ht="34" customHeight="1" x14ac:dyDescent="0.45">
      <c r="B317" s="147"/>
      <c r="C317" s="91"/>
      <c r="D317" s="335" t="str">
        <f>IF(AQ316=0," ",INDEX(calcul!G$51:G$60,MATCH(B316,calcul!J$51:J$60,0)))</f>
        <v xml:space="preserve"> </v>
      </c>
      <c r="E317" s="336"/>
      <c r="F317" s="336"/>
      <c r="G317" s="336"/>
      <c r="H317" s="336"/>
      <c r="I317" s="336"/>
      <c r="J317" s="336"/>
      <c r="K317" s="336"/>
      <c r="L317" s="336"/>
      <c r="M317" s="336"/>
      <c r="N317" s="336"/>
      <c r="O317" s="336"/>
      <c r="P317" s="336"/>
      <c r="Q317" s="336"/>
      <c r="R317" s="336"/>
      <c r="S317" s="336"/>
      <c r="T317" s="336"/>
      <c r="U317" s="336"/>
      <c r="V317" s="336"/>
      <c r="W317" s="336"/>
      <c r="X317" s="336"/>
      <c r="Y317" s="336"/>
      <c r="Z317" s="336"/>
      <c r="AA317" s="336"/>
      <c r="AB317" s="336"/>
      <c r="AC317" s="336"/>
      <c r="AD317" s="336"/>
      <c r="AE317" s="336"/>
      <c r="AF317" s="336"/>
      <c r="AG317" s="336"/>
      <c r="AH317" s="336"/>
      <c r="AI317" s="336"/>
      <c r="AJ317" s="336"/>
      <c r="AK317" s="336"/>
      <c r="AL317" s="336"/>
      <c r="AM317" s="92"/>
      <c r="AN317" s="92"/>
      <c r="AO317" s="301"/>
      <c r="AP317" s="92"/>
      <c r="AQ317" s="305"/>
      <c r="AR317" s="303"/>
      <c r="AS317" s="208"/>
    </row>
    <row r="318" spans="2:45" s="16" customFormat="1" ht="22.5" customHeight="1" x14ac:dyDescent="0.4">
      <c r="B318" s="337">
        <v>9</v>
      </c>
      <c r="C318" s="338"/>
      <c r="D318" s="339" t="str">
        <f>IF(AQ318=0," ",INDEX(calcul!D$51:D$60,MATCH(B318,calcul!J$51:J$60,0)))</f>
        <v xml:space="preserve"> </v>
      </c>
      <c r="E318" s="340"/>
      <c r="F318" s="340"/>
      <c r="G318" s="340"/>
      <c r="H318" s="340"/>
      <c r="I318" s="340"/>
      <c r="J318" s="340"/>
      <c r="K318" s="340"/>
      <c r="L318" s="340"/>
      <c r="M318" s="340"/>
      <c r="N318" s="340"/>
      <c r="O318" s="340"/>
      <c r="P318" s="340"/>
      <c r="Q318" s="340"/>
      <c r="R318" s="340"/>
      <c r="S318" s="340"/>
      <c r="T318" s="340"/>
      <c r="U318" s="340"/>
      <c r="V318" s="340"/>
      <c r="W318" s="340"/>
      <c r="X318" s="340"/>
      <c r="Y318" s="340"/>
      <c r="Z318" s="340"/>
      <c r="AA318" s="340"/>
      <c r="AB318" s="340"/>
      <c r="AC318" s="340"/>
      <c r="AD318" s="340"/>
      <c r="AE318" s="340"/>
      <c r="AF318" s="340"/>
      <c r="AG318" s="340"/>
      <c r="AH318" s="340"/>
      <c r="AI318" s="341"/>
      <c r="AJ318" s="341"/>
      <c r="AK318" s="341"/>
      <c r="AL318" s="341"/>
      <c r="AM318" s="294"/>
      <c r="AN318" s="294"/>
      <c r="AO318" s="298" t="str">
        <f>IF(AQ318=0.1,"?"," ")</f>
        <v xml:space="preserve"> </v>
      </c>
      <c r="AP318" s="294"/>
      <c r="AQ318" s="304">
        <f>INDEX(calcul!F$51:F$60,MATCH(B318,calcul!J$51:J$60,0))</f>
        <v>0</v>
      </c>
      <c r="AR318" s="295"/>
    </row>
    <row r="319" spans="2:45" s="16" customFormat="1" ht="34" customHeight="1" x14ac:dyDescent="0.45">
      <c r="B319" s="147"/>
      <c r="C319" s="91"/>
      <c r="D319" s="335" t="str">
        <f>IF(AQ318=0," ",INDEX(calcul!G$51:G$60,MATCH(B318,calcul!J$51:J$60,0)))</f>
        <v xml:space="preserve"> </v>
      </c>
      <c r="E319" s="336"/>
      <c r="F319" s="336"/>
      <c r="G319" s="336"/>
      <c r="H319" s="336"/>
      <c r="I319" s="336"/>
      <c r="J319" s="336"/>
      <c r="K319" s="336"/>
      <c r="L319" s="336"/>
      <c r="M319" s="336"/>
      <c r="N319" s="336"/>
      <c r="O319" s="336"/>
      <c r="P319" s="336"/>
      <c r="Q319" s="336"/>
      <c r="R319" s="336"/>
      <c r="S319" s="336"/>
      <c r="T319" s="336"/>
      <c r="U319" s="336"/>
      <c r="V319" s="336"/>
      <c r="W319" s="336"/>
      <c r="X319" s="336"/>
      <c r="Y319" s="336"/>
      <c r="Z319" s="336"/>
      <c r="AA319" s="336"/>
      <c r="AB319" s="336"/>
      <c r="AC319" s="336"/>
      <c r="AD319" s="336"/>
      <c r="AE319" s="336"/>
      <c r="AF319" s="336"/>
      <c r="AG319" s="336"/>
      <c r="AH319" s="336"/>
      <c r="AI319" s="336"/>
      <c r="AJ319" s="336"/>
      <c r="AK319" s="336"/>
      <c r="AL319" s="336"/>
      <c r="AM319" s="92"/>
      <c r="AN319" s="92"/>
      <c r="AO319" s="301"/>
      <c r="AP319" s="92"/>
      <c r="AQ319" s="305"/>
      <c r="AR319" s="303"/>
      <c r="AS319" s="208"/>
    </row>
    <row r="320" spans="2:45" s="16" customFormat="1" ht="22.5" customHeight="1" x14ac:dyDescent="0.4">
      <c r="B320" s="337">
        <v>10</v>
      </c>
      <c r="C320" s="338"/>
      <c r="D320" s="339" t="str">
        <f>IF(AQ320=0," ",INDEX(calcul!D$51:D$60,MATCH(B320,calcul!J$51:J$60,0)))</f>
        <v xml:space="preserve"> </v>
      </c>
      <c r="E320" s="340"/>
      <c r="F320" s="340"/>
      <c r="G320" s="340"/>
      <c r="H320" s="340"/>
      <c r="I320" s="340"/>
      <c r="J320" s="340"/>
      <c r="K320" s="340"/>
      <c r="L320" s="340"/>
      <c r="M320" s="340"/>
      <c r="N320" s="340"/>
      <c r="O320" s="340"/>
      <c r="P320" s="340"/>
      <c r="Q320" s="340"/>
      <c r="R320" s="340"/>
      <c r="S320" s="340"/>
      <c r="T320" s="340"/>
      <c r="U320" s="340"/>
      <c r="V320" s="340"/>
      <c r="W320" s="340"/>
      <c r="X320" s="340"/>
      <c r="Y320" s="340"/>
      <c r="Z320" s="340"/>
      <c r="AA320" s="340"/>
      <c r="AB320" s="340"/>
      <c r="AC320" s="340"/>
      <c r="AD320" s="340"/>
      <c r="AE320" s="340"/>
      <c r="AF320" s="340"/>
      <c r="AG320" s="340"/>
      <c r="AH320" s="340"/>
      <c r="AI320" s="341"/>
      <c r="AJ320" s="341"/>
      <c r="AK320" s="341"/>
      <c r="AL320" s="341"/>
      <c r="AM320" s="294"/>
      <c r="AN320" s="294"/>
      <c r="AO320" s="298" t="str">
        <f>IF(AQ320=0.1,"?"," ")</f>
        <v xml:space="preserve"> </v>
      </c>
      <c r="AP320" s="294"/>
      <c r="AQ320" s="304">
        <f>INDEX(calcul!F$51:F$60,MATCH(B320,calcul!J$51:J$60,0))</f>
        <v>0</v>
      </c>
      <c r="AR320" s="295"/>
    </row>
    <row r="321" spans="2:45" s="16" customFormat="1" ht="34" customHeight="1" x14ac:dyDescent="0.45">
      <c r="B321" s="147"/>
      <c r="C321" s="91"/>
      <c r="D321" s="335" t="str">
        <f>IF(AQ320=0," ",INDEX(calcul!G$51:G$60,MATCH(B320,calcul!J$51:J$60,0)))</f>
        <v xml:space="preserve"> </v>
      </c>
      <c r="E321" s="336"/>
      <c r="F321" s="336"/>
      <c r="G321" s="336"/>
      <c r="H321" s="336"/>
      <c r="I321" s="336"/>
      <c r="J321" s="336"/>
      <c r="K321" s="336"/>
      <c r="L321" s="336"/>
      <c r="M321" s="336"/>
      <c r="N321" s="336"/>
      <c r="O321" s="336"/>
      <c r="P321" s="336"/>
      <c r="Q321" s="336"/>
      <c r="R321" s="336"/>
      <c r="S321" s="336"/>
      <c r="T321" s="336"/>
      <c r="U321" s="336"/>
      <c r="V321" s="336"/>
      <c r="W321" s="336"/>
      <c r="X321" s="336"/>
      <c r="Y321" s="336"/>
      <c r="Z321" s="336"/>
      <c r="AA321" s="336"/>
      <c r="AB321" s="336"/>
      <c r="AC321" s="336"/>
      <c r="AD321" s="336"/>
      <c r="AE321" s="336"/>
      <c r="AF321" s="336"/>
      <c r="AG321" s="336"/>
      <c r="AH321" s="336"/>
      <c r="AI321" s="336"/>
      <c r="AJ321" s="336"/>
      <c r="AK321" s="336"/>
      <c r="AL321" s="336"/>
      <c r="AM321" s="92"/>
      <c r="AN321" s="92"/>
      <c r="AO321" s="301"/>
      <c r="AP321" s="92"/>
      <c r="AQ321" s="305"/>
      <c r="AR321" s="303"/>
      <c r="AS321" s="208"/>
    </row>
  </sheetData>
  <mergeCells count="145">
    <mergeCell ref="C175:AH175"/>
    <mergeCell ref="C156:AH157"/>
    <mergeCell ref="Q232:R232"/>
    <mergeCell ref="R236:S236"/>
    <mergeCell ref="C181:AH182"/>
    <mergeCell ref="B221:AR222"/>
    <mergeCell ref="C176:AH176"/>
    <mergeCell ref="C169:AH170"/>
    <mergeCell ref="S128:AE128"/>
    <mergeCell ref="V125:W126"/>
    <mergeCell ref="AC125:AD126"/>
    <mergeCell ref="C125:C126"/>
    <mergeCell ref="F125:G125"/>
    <mergeCell ref="I125:J125"/>
    <mergeCell ref="L125:M126"/>
    <mergeCell ref="E127:O128"/>
    <mergeCell ref="L109:W109"/>
    <mergeCell ref="C106:C107"/>
    <mergeCell ref="F106:G106"/>
    <mergeCell ref="C113:AH113"/>
    <mergeCell ref="C114:AH114"/>
    <mergeCell ref="I106:J106"/>
    <mergeCell ref="D287:AL287"/>
    <mergeCell ref="D291:AL291"/>
    <mergeCell ref="D292:AL292"/>
    <mergeCell ref="C130:AH130"/>
    <mergeCell ref="C143:AH143"/>
    <mergeCell ref="C140:AG140"/>
    <mergeCell ref="AJ230:AQ232"/>
    <mergeCell ref="AJ234:AQ236"/>
    <mergeCell ref="T236:U236"/>
    <mergeCell ref="C190:AH191"/>
    <mergeCell ref="V249:W249"/>
    <mergeCell ref="F253:G253"/>
    <mergeCell ref="L253:M253"/>
    <mergeCell ref="F249:G249"/>
    <mergeCell ref="L249:M249"/>
    <mergeCell ref="R249:S249"/>
    <mergeCell ref="T249:U249"/>
    <mergeCell ref="Q253:R253"/>
    <mergeCell ref="T253:U253"/>
    <mergeCell ref="B1:AR1"/>
    <mergeCell ref="L263:T264"/>
    <mergeCell ref="C50:AH50"/>
    <mergeCell ref="C48:AH49"/>
    <mergeCell ref="C86:AH87"/>
    <mergeCell ref="E110:AE111"/>
    <mergeCell ref="F236:G236"/>
    <mergeCell ref="L236:M236"/>
    <mergeCell ref="W263:Z264"/>
    <mergeCell ref="L245:M245"/>
    <mergeCell ref="B295:C295"/>
    <mergeCell ref="B282:C282"/>
    <mergeCell ref="B284:C284"/>
    <mergeCell ref="B274:C274"/>
    <mergeCell ref="B280:C280"/>
    <mergeCell ref="B276:C276"/>
    <mergeCell ref="B278:C278"/>
    <mergeCell ref="B293:C293"/>
    <mergeCell ref="B291:C291"/>
    <mergeCell ref="B286:C286"/>
    <mergeCell ref="B308:C308"/>
    <mergeCell ref="B310:C310"/>
    <mergeCell ref="B306:C306"/>
    <mergeCell ref="B297:C297"/>
    <mergeCell ref="B302:C302"/>
    <mergeCell ref="B304:C304"/>
    <mergeCell ref="L106:M107"/>
    <mergeCell ref="F107:G107"/>
    <mergeCell ref="I107:J107"/>
    <mergeCell ref="Q245:R245"/>
    <mergeCell ref="V245:W245"/>
    <mergeCell ref="C207:AH208"/>
    <mergeCell ref="C209:AH209"/>
    <mergeCell ref="L108:W108"/>
    <mergeCell ref="T125:U126"/>
    <mergeCell ref="S127:AE127"/>
    <mergeCell ref="AJ9:AL9"/>
    <mergeCell ref="AJ11:AL11"/>
    <mergeCell ref="AJ13:AL13"/>
    <mergeCell ref="AJ37:AL37"/>
    <mergeCell ref="AJ31:AQ32"/>
    <mergeCell ref="C73:AH74"/>
    <mergeCell ref="C14:AH14"/>
    <mergeCell ref="C62:AH63"/>
    <mergeCell ref="AL98:AM98"/>
    <mergeCell ref="AL119:AM119"/>
    <mergeCell ref="F232:G232"/>
    <mergeCell ref="E245:F245"/>
    <mergeCell ref="C164:AH164"/>
    <mergeCell ref="V106:W107"/>
    <mergeCell ref="AF125:AG126"/>
    <mergeCell ref="AG106:AH107"/>
    <mergeCell ref="F126:G126"/>
    <mergeCell ref="I126:J126"/>
    <mergeCell ref="AJ252:AO253"/>
    <mergeCell ref="V253:W253"/>
    <mergeCell ref="D280:AH280"/>
    <mergeCell ref="D276:AH276"/>
    <mergeCell ref="I262:J262"/>
    <mergeCell ref="V262:W262"/>
    <mergeCell ref="D278:AH278"/>
    <mergeCell ref="D274:AL274"/>
    <mergeCell ref="F262:G262"/>
    <mergeCell ref="AC253:AD253"/>
    <mergeCell ref="D275:AL275"/>
    <mergeCell ref="D277:AL277"/>
    <mergeCell ref="D279:AL279"/>
    <mergeCell ref="D284:AH284"/>
    <mergeCell ref="D281:AL281"/>
    <mergeCell ref="D283:AL283"/>
    <mergeCell ref="D282:AH282"/>
    <mergeCell ref="D285:AL285"/>
    <mergeCell ref="D293:AL293"/>
    <mergeCell ref="D303:AL303"/>
    <mergeCell ref="D298:AL298"/>
    <mergeCell ref="D302:AL302"/>
    <mergeCell ref="D297:AL297"/>
    <mergeCell ref="D295:AL295"/>
    <mergeCell ref="D296:AL296"/>
    <mergeCell ref="D294:AL294"/>
    <mergeCell ref="D286:AH286"/>
    <mergeCell ref="D308:AL308"/>
    <mergeCell ref="D309:AL309"/>
    <mergeCell ref="D310:AL310"/>
    <mergeCell ref="D311:AL311"/>
    <mergeCell ref="D304:AL304"/>
    <mergeCell ref="D305:AL305"/>
    <mergeCell ref="D306:AL306"/>
    <mergeCell ref="D307:AL307"/>
    <mergeCell ref="D315:AL315"/>
    <mergeCell ref="B316:C316"/>
    <mergeCell ref="D316:AL316"/>
    <mergeCell ref="D317:AL317"/>
    <mergeCell ref="B312:C312"/>
    <mergeCell ref="D312:AL312"/>
    <mergeCell ref="D313:AL313"/>
    <mergeCell ref="B314:C314"/>
    <mergeCell ref="D314:AL314"/>
    <mergeCell ref="D321:AL321"/>
    <mergeCell ref="B318:C318"/>
    <mergeCell ref="D318:AL318"/>
    <mergeCell ref="D319:AL319"/>
    <mergeCell ref="B320:C320"/>
    <mergeCell ref="D320:AL320"/>
  </mergeCells>
  <phoneticPr fontId="6" type="noConversion"/>
  <pageMargins left="0.59055118110236227" right="0.59055118110236227" top="0.78740157480314965" bottom="0.98425196850393704" header="0.51181102362204722" footer="0.51181102362204722"/>
  <pageSetup paperSize="9" scale="90" fitToHeight="0" orientation="portrait" horizontalDpi="355" verticalDpi="355" r:id="rId1"/>
  <headerFooter alignWithMargins="0">
    <oddFooter>&amp;L&amp;8Check-list d'audit&amp;C&amp;8SUIVI DES CONSOMMATIONS ET GESTION DES INSTALLATIONS&amp;R&amp;8Page &amp;P / &amp;N</oddFooter>
  </headerFooter>
  <rowBreaks count="5" manualBreakCount="5">
    <brk id="66" min="1" max="44" man="1"/>
    <brk id="133" min="1" max="44" man="1"/>
    <brk id="205" min="1" max="44" man="1"/>
    <brk id="220" max="16383" man="1"/>
    <brk id="277" max="16383" man="1"/>
  </rowBreaks>
  <colBreaks count="1" manualBreakCount="1">
    <brk id="44" max="315" man="1"/>
  </colBreaks>
  <ignoredErrors>
    <ignoredError sqref="D318:D320 D316:D317 D314:D315 D312:D313 D310:D311 D308:D309 D306:D307 D304:D305 D303 D295:D297 D293:D294 D292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94" r:id="rId4" name="Option Button 1146">
              <controlPr defaultSize="0" autoFill="0" autoLine="0" autoPict="0">
                <anchor moveWithCells="1" sizeWithCells="1">
                  <from>
                    <xdr:col>34</xdr:col>
                    <xdr:colOff>99060</xdr:colOff>
                    <xdr:row>155</xdr:row>
                    <xdr:rowOff>0</xdr:rowOff>
                  </from>
                  <to>
                    <xdr:col>35</xdr:col>
                    <xdr:colOff>99060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5" name="Option Button 1147">
              <controlPr defaultSize="0" autoFill="0" autoLine="0" autoPict="0">
                <anchor moveWithCells="1" sizeWithCells="1">
                  <from>
                    <xdr:col>37</xdr:col>
                    <xdr:colOff>110490</xdr:colOff>
                    <xdr:row>155</xdr:row>
                    <xdr:rowOff>0</xdr:rowOff>
                  </from>
                  <to>
                    <xdr:col>38</xdr:col>
                    <xdr:colOff>110490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6" name="Group Box 1149">
              <controlPr defaultSize="0" autoFill="0" autoPict="0">
                <anchor moveWithCells="1">
                  <from>
                    <xdr:col>1</xdr:col>
                    <xdr:colOff>0</xdr:colOff>
                    <xdr:row>153</xdr:row>
                    <xdr:rowOff>0</xdr:rowOff>
                  </from>
                  <to>
                    <xdr:col>45</xdr:col>
                    <xdr:colOff>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7" name="Option Button 1186">
              <controlPr defaultSize="0" autoFill="0" autoLine="0" autoPict="0">
                <anchor moveWithCells="1" sizeWithCells="1">
                  <from>
                    <xdr:col>34</xdr:col>
                    <xdr:colOff>99060</xdr:colOff>
                    <xdr:row>163</xdr:row>
                    <xdr:rowOff>0</xdr:rowOff>
                  </from>
                  <to>
                    <xdr:col>35</xdr:col>
                    <xdr:colOff>99060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8" name="Option Button 1187">
              <controlPr defaultSize="0" autoFill="0" autoLine="0" autoPict="0">
                <anchor moveWithCells="1" sizeWithCells="1">
                  <from>
                    <xdr:col>37</xdr:col>
                    <xdr:colOff>110490</xdr:colOff>
                    <xdr:row>163</xdr:row>
                    <xdr:rowOff>0</xdr:rowOff>
                  </from>
                  <to>
                    <xdr:col>38</xdr:col>
                    <xdr:colOff>110490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9" name="Group Box 1188">
              <controlPr defaultSize="0" autoFill="0" autoPict="0">
                <anchor moveWithCells="1">
                  <from>
                    <xdr:col>1</xdr:col>
                    <xdr:colOff>0</xdr:colOff>
                    <xdr:row>162</xdr:row>
                    <xdr:rowOff>0</xdr:rowOff>
                  </from>
                  <to>
                    <xdr:col>45</xdr:col>
                    <xdr:colOff>0</xdr:colOff>
                    <xdr:row>166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0" name="Option Button 1189">
              <controlPr defaultSize="0" autoFill="0" autoLine="0" autoPict="0">
                <anchor moveWithCells="1" sizeWithCells="1">
                  <from>
                    <xdr:col>34</xdr:col>
                    <xdr:colOff>99060</xdr:colOff>
                    <xdr:row>174</xdr:row>
                    <xdr:rowOff>0</xdr:rowOff>
                  </from>
                  <to>
                    <xdr:col>35</xdr:col>
                    <xdr:colOff>99060</xdr:colOff>
                    <xdr:row>175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1" name="Option Button 1190">
              <controlPr defaultSize="0" autoFill="0" autoLine="0" autoPict="0">
                <anchor moveWithCells="1" sizeWithCells="1">
                  <from>
                    <xdr:col>37</xdr:col>
                    <xdr:colOff>110490</xdr:colOff>
                    <xdr:row>174</xdr:row>
                    <xdr:rowOff>0</xdr:rowOff>
                  </from>
                  <to>
                    <xdr:col>38</xdr:col>
                    <xdr:colOff>110490</xdr:colOff>
                    <xdr:row>175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12" name="Group Box 1191">
              <controlPr defaultSize="0" autoFill="0" autoPict="0">
                <anchor moveWithCells="1">
                  <from>
                    <xdr:col>1</xdr:col>
                    <xdr:colOff>0</xdr:colOff>
                    <xdr:row>173</xdr:row>
                    <xdr:rowOff>0</xdr:rowOff>
                  </from>
                  <to>
                    <xdr:col>45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3" name="Option Button 1193">
              <controlPr defaultSize="0" autoFill="0" autoLine="0" autoPict="0">
                <anchor moveWithCells="1" sizeWithCells="1">
                  <from>
                    <xdr:col>34</xdr:col>
                    <xdr:colOff>99060</xdr:colOff>
                    <xdr:row>189</xdr:row>
                    <xdr:rowOff>0</xdr:rowOff>
                  </from>
                  <to>
                    <xdr:col>35</xdr:col>
                    <xdr:colOff>99060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14" name="Option Button 1194">
              <controlPr defaultSize="0" autoFill="0" autoLine="0" autoPict="0">
                <anchor moveWithCells="1" sizeWithCells="1">
                  <from>
                    <xdr:col>37</xdr:col>
                    <xdr:colOff>110490</xdr:colOff>
                    <xdr:row>189</xdr:row>
                    <xdr:rowOff>0</xdr:rowOff>
                  </from>
                  <to>
                    <xdr:col>38</xdr:col>
                    <xdr:colOff>110490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15" name="Group Box 1195">
              <controlPr defaultSize="0" autoFill="0" autoPict="0">
                <anchor moveWithCells="1">
                  <from>
                    <xdr:col>1</xdr:col>
                    <xdr:colOff>0</xdr:colOff>
                    <xdr:row>188</xdr:row>
                    <xdr:rowOff>0</xdr:rowOff>
                  </from>
                  <to>
                    <xdr:col>45</xdr:col>
                    <xdr:colOff>0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16" name="Option Button 1196">
              <controlPr defaultSize="0" autoFill="0" autoLine="0" autoPict="0">
                <anchor moveWithCells="1" sizeWithCells="1">
                  <from>
                    <xdr:col>34</xdr:col>
                    <xdr:colOff>99060</xdr:colOff>
                    <xdr:row>206</xdr:row>
                    <xdr:rowOff>0</xdr:rowOff>
                  </from>
                  <to>
                    <xdr:col>35</xdr:col>
                    <xdr:colOff>99060</xdr:colOff>
                    <xdr:row>207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17" name="Option Button 1197">
              <controlPr defaultSize="0" autoFill="0" autoLine="0" autoPict="0">
                <anchor moveWithCells="1" sizeWithCells="1">
                  <from>
                    <xdr:col>37</xdr:col>
                    <xdr:colOff>110490</xdr:colOff>
                    <xdr:row>206</xdr:row>
                    <xdr:rowOff>0</xdr:rowOff>
                  </from>
                  <to>
                    <xdr:col>38</xdr:col>
                    <xdr:colOff>110490</xdr:colOff>
                    <xdr:row>207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18" name="Group Box 1198">
              <controlPr defaultSize="0" autoFill="0" autoPict="0">
                <anchor moveWithCells="1">
                  <from>
                    <xdr:col>1</xdr:col>
                    <xdr:colOff>0</xdr:colOff>
                    <xdr:row>205</xdr:row>
                    <xdr:rowOff>0</xdr:rowOff>
                  </from>
                  <to>
                    <xdr:col>45</xdr:col>
                    <xdr:colOff>0</xdr:colOff>
                    <xdr:row>211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19" name="Drop Down 1251">
              <controlPr defaultSize="0" autoLine="0" autoPict="0">
                <anchor moveWithCells="1" sizeWithCells="1">
                  <from>
                    <xdr:col>38</xdr:col>
                    <xdr:colOff>335280</xdr:colOff>
                    <xdr:row>7</xdr:row>
                    <xdr:rowOff>106680</xdr:rowOff>
                  </from>
                  <to>
                    <xdr:col>42</xdr:col>
                    <xdr:colOff>331470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20" name="Drop Down 1252">
              <controlPr defaultSize="0" autoLine="0" autoPict="0">
                <anchor moveWithCells="1" sizeWithCells="1">
                  <from>
                    <xdr:col>38</xdr:col>
                    <xdr:colOff>346710</xdr:colOff>
                    <xdr:row>10</xdr:row>
                    <xdr:rowOff>11430</xdr:rowOff>
                  </from>
                  <to>
                    <xdr:col>42</xdr:col>
                    <xdr:colOff>342900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21" name="Option Button 1256">
              <controlPr defaultSize="0" autoFill="0" autoLine="0" autoPict="0">
                <anchor moveWithCells="1" sizeWithCells="1">
                  <from>
                    <xdr:col>34</xdr:col>
                    <xdr:colOff>80010</xdr:colOff>
                    <xdr:row>18</xdr:row>
                    <xdr:rowOff>0</xdr:rowOff>
                  </from>
                  <to>
                    <xdr:col>35</xdr:col>
                    <xdr:colOff>80010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6" r:id="rId22" name="Group Box 1258">
              <controlPr defaultSize="0" autoFill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45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7" r:id="rId23" name="Option Button 1259">
              <controlPr defaultSize="0" autoFill="0" autoLine="0" autoPict="0">
                <anchor moveWithCells="1" sizeWithCells="1">
                  <from>
                    <xdr:col>34</xdr:col>
                    <xdr:colOff>80010</xdr:colOff>
                    <xdr:row>26</xdr:row>
                    <xdr:rowOff>0</xdr:rowOff>
                  </from>
                  <to>
                    <xdr:col>35</xdr:col>
                    <xdr:colOff>80010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24" name="Option Button 1260">
              <controlPr defaultSize="0" autoFill="0" autoLine="0" autoPict="0">
                <anchor moveWithCells="1" sizeWithCells="1">
                  <from>
                    <xdr:col>34</xdr:col>
                    <xdr:colOff>80010</xdr:colOff>
                    <xdr:row>28</xdr:row>
                    <xdr:rowOff>0</xdr:rowOff>
                  </from>
                  <to>
                    <xdr:col>35</xdr:col>
                    <xdr:colOff>80010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25" name="Group Box 1261">
              <controlPr defaultSize="0" autoFill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45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26" name="Option Button 1266">
              <controlPr defaultSize="0" autoFill="0" autoLine="0" autoPict="0">
                <anchor moveWithCells="1" sizeWithCells="1">
                  <from>
                    <xdr:col>34</xdr:col>
                    <xdr:colOff>110490</xdr:colOff>
                    <xdr:row>47</xdr:row>
                    <xdr:rowOff>0</xdr:rowOff>
                  </from>
                  <to>
                    <xdr:col>35</xdr:col>
                    <xdr:colOff>110490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27" name="Option Button 1267">
              <controlPr defaultSize="0" autoFill="0" autoLine="0" autoPict="0">
                <anchor moveWithCells="1" sizeWithCells="1">
                  <from>
                    <xdr:col>37</xdr:col>
                    <xdr:colOff>110490</xdr:colOff>
                    <xdr:row>47</xdr:row>
                    <xdr:rowOff>0</xdr:rowOff>
                  </from>
                  <to>
                    <xdr:col>38</xdr:col>
                    <xdr:colOff>110490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28" name="Group Box 1269">
              <controlPr defaultSize="0" autoFill="0" autoPict="0">
                <anchor moveWithCells="1">
                  <from>
                    <xdr:col>1</xdr:col>
                    <xdr:colOff>0</xdr:colOff>
                    <xdr:row>46</xdr:row>
                    <xdr:rowOff>0</xdr:rowOff>
                  </from>
                  <to>
                    <xdr:col>45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29" name="Option Button 1272">
              <controlPr defaultSize="0" autoFill="0" autoLine="0" autoPict="0">
                <anchor moveWithCells="1" sizeWithCells="1">
                  <from>
                    <xdr:col>34</xdr:col>
                    <xdr:colOff>110490</xdr:colOff>
                    <xdr:row>56</xdr:row>
                    <xdr:rowOff>0</xdr:rowOff>
                  </from>
                  <to>
                    <xdr:col>35</xdr:col>
                    <xdr:colOff>110490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30" name="Option Button 1273">
              <controlPr defaultSize="0" autoFill="0" autoLine="0" autoPict="0">
                <anchor moveWithCells="1" sizeWithCells="1">
                  <from>
                    <xdr:col>37</xdr:col>
                    <xdr:colOff>110490</xdr:colOff>
                    <xdr:row>56</xdr:row>
                    <xdr:rowOff>0</xdr:rowOff>
                  </from>
                  <to>
                    <xdr:col>38</xdr:col>
                    <xdr:colOff>110490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31" name="Group Box 1275">
              <controlPr defaultSize="0" autoFill="0" autoPict="0">
                <anchor moveWithCells="1">
                  <from>
                    <xdr:col>1</xdr:col>
                    <xdr:colOff>0</xdr:colOff>
                    <xdr:row>55</xdr:row>
                    <xdr:rowOff>0</xdr:rowOff>
                  </from>
                  <to>
                    <xdr:col>45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" r:id="rId32" name="Option Button 1277">
              <controlPr defaultSize="0" autoFill="0" autoLine="0" autoPict="0">
                <anchor moveWithCells="1" sizeWithCells="1">
                  <from>
                    <xdr:col>34</xdr:col>
                    <xdr:colOff>110490</xdr:colOff>
                    <xdr:row>67</xdr:row>
                    <xdr:rowOff>0</xdr:rowOff>
                  </from>
                  <to>
                    <xdr:col>35</xdr:col>
                    <xdr:colOff>110490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6" r:id="rId33" name="Option Button 1278">
              <controlPr defaultSize="0" autoFill="0" autoLine="0" autoPict="0">
                <anchor moveWithCells="1" sizeWithCells="1">
                  <from>
                    <xdr:col>37</xdr:col>
                    <xdr:colOff>110490</xdr:colOff>
                    <xdr:row>67</xdr:row>
                    <xdr:rowOff>0</xdr:rowOff>
                  </from>
                  <to>
                    <xdr:col>38</xdr:col>
                    <xdr:colOff>110490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34" name="Group Box 1280">
              <controlPr defaultSize="0" autoFill="0" autoPict="0">
                <anchor moveWithCells="1">
                  <from>
                    <xdr:col>1</xdr:col>
                    <xdr:colOff>0</xdr:colOff>
                    <xdr:row>66</xdr:row>
                    <xdr:rowOff>0</xdr:rowOff>
                  </from>
                  <to>
                    <xdr:col>45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35" name="Option Button 1282">
              <controlPr defaultSize="0" autoFill="0" autoLine="0" autoPict="0">
                <anchor moveWithCells="1" sizeWithCells="1">
                  <from>
                    <xdr:col>34</xdr:col>
                    <xdr:colOff>110490</xdr:colOff>
                    <xdr:row>72</xdr:row>
                    <xdr:rowOff>0</xdr:rowOff>
                  </from>
                  <to>
                    <xdr:col>35</xdr:col>
                    <xdr:colOff>110490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36" name="Option Button 1283">
              <controlPr defaultSize="0" autoFill="0" autoLine="0" autoPict="0">
                <anchor moveWithCells="1" sizeWithCells="1">
                  <from>
                    <xdr:col>37</xdr:col>
                    <xdr:colOff>110490</xdr:colOff>
                    <xdr:row>72</xdr:row>
                    <xdr:rowOff>0</xdr:rowOff>
                  </from>
                  <to>
                    <xdr:col>38</xdr:col>
                    <xdr:colOff>110490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37" name="Group Box 1285">
              <controlPr defaultSize="0" autoFill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45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38" name="Option Button 1287">
              <controlPr defaultSize="0" autoFill="0" autoLine="0" autoPict="0">
                <anchor moveWithCells="1" sizeWithCells="1">
                  <from>
                    <xdr:col>34</xdr:col>
                    <xdr:colOff>110490</xdr:colOff>
                    <xdr:row>80</xdr:row>
                    <xdr:rowOff>0</xdr:rowOff>
                  </from>
                  <to>
                    <xdr:col>35</xdr:col>
                    <xdr:colOff>110490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39" name="Option Button 1288">
              <controlPr defaultSize="0" autoFill="0" autoLine="0" autoPict="0">
                <anchor moveWithCells="1" sizeWithCells="1">
                  <from>
                    <xdr:col>37</xdr:col>
                    <xdr:colOff>110490</xdr:colOff>
                    <xdr:row>80</xdr:row>
                    <xdr:rowOff>0</xdr:rowOff>
                  </from>
                  <to>
                    <xdr:col>38</xdr:col>
                    <xdr:colOff>110490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40" name="Group Box 1290">
              <controlPr defaultSize="0" autoFill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45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41" name="Option Button 1292">
              <controlPr defaultSize="0" autoFill="0" autoLine="0" autoPict="0">
                <anchor moveWithCells="1" sizeWithCells="1">
                  <from>
                    <xdr:col>34</xdr:col>
                    <xdr:colOff>110490</xdr:colOff>
                    <xdr:row>85</xdr:row>
                    <xdr:rowOff>0</xdr:rowOff>
                  </from>
                  <to>
                    <xdr:col>35</xdr:col>
                    <xdr:colOff>110490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42" name="Option Button 1293">
              <controlPr defaultSize="0" autoFill="0" autoLine="0" autoPict="0">
                <anchor moveWithCells="1" sizeWithCells="1">
                  <from>
                    <xdr:col>37</xdr:col>
                    <xdr:colOff>110490</xdr:colOff>
                    <xdr:row>85</xdr:row>
                    <xdr:rowOff>0</xdr:rowOff>
                  </from>
                  <to>
                    <xdr:col>38</xdr:col>
                    <xdr:colOff>110490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43" name="Group Box 1295">
              <controlPr defaultSize="0" autoFill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45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7" r:id="rId44" name="Option Button 1319">
              <controlPr defaultSize="0" autoFill="0" autoLine="0" autoPict="0">
                <anchor moveWithCells="1" sizeWithCells="1">
                  <from>
                    <xdr:col>34</xdr:col>
                    <xdr:colOff>110490</xdr:colOff>
                    <xdr:row>101</xdr:row>
                    <xdr:rowOff>0</xdr:rowOff>
                  </from>
                  <to>
                    <xdr:col>35</xdr:col>
                    <xdr:colOff>110490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45" name="Option Button 1320">
              <controlPr defaultSize="0" autoFill="0" autoLine="0" autoPict="0">
                <anchor moveWithCells="1" sizeWithCells="1">
                  <from>
                    <xdr:col>37</xdr:col>
                    <xdr:colOff>110490</xdr:colOff>
                    <xdr:row>101</xdr:row>
                    <xdr:rowOff>0</xdr:rowOff>
                  </from>
                  <to>
                    <xdr:col>38</xdr:col>
                    <xdr:colOff>110490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1" r:id="rId46" name="Group Box 1323">
              <controlPr defaultSize="0" autoFill="0" autoPict="0">
                <anchor moveWithCells="1">
                  <from>
                    <xdr:col>1</xdr:col>
                    <xdr:colOff>0</xdr:colOff>
                    <xdr:row>96</xdr:row>
                    <xdr:rowOff>0</xdr:rowOff>
                  </from>
                  <to>
                    <xdr:col>45</xdr:col>
                    <xdr:colOff>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2" r:id="rId47" name="Option Button 1324">
              <controlPr defaultSize="0" autoFill="0" autoLine="0" autoPict="0">
                <anchor moveWithCells="1" sizeWithCells="1">
                  <from>
                    <xdr:col>34</xdr:col>
                    <xdr:colOff>110490</xdr:colOff>
                    <xdr:row>120</xdr:row>
                    <xdr:rowOff>0</xdr:rowOff>
                  </from>
                  <to>
                    <xdr:col>35</xdr:col>
                    <xdr:colOff>110490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3" r:id="rId48" name="Option Button 1325">
              <controlPr defaultSize="0" autoFill="0" autoLine="0" autoPict="0">
                <anchor moveWithCells="1" sizeWithCells="1">
                  <from>
                    <xdr:col>37</xdr:col>
                    <xdr:colOff>110490</xdr:colOff>
                    <xdr:row>120</xdr:row>
                    <xdr:rowOff>0</xdr:rowOff>
                  </from>
                  <to>
                    <xdr:col>38</xdr:col>
                    <xdr:colOff>110490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r:id="rId49" name="Group Box 1328">
              <controlPr defaultSize="0" autoFill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45</xdr:col>
                    <xdr:colOff>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50" name="Option Button 1329">
              <controlPr defaultSize="0" autoFill="0" autoLine="0" autoPict="0">
                <anchor moveWithCells="1" sizeWithCells="1">
                  <from>
                    <xdr:col>34</xdr:col>
                    <xdr:colOff>110490</xdr:colOff>
                    <xdr:row>134</xdr:row>
                    <xdr:rowOff>0</xdr:rowOff>
                  </from>
                  <to>
                    <xdr:col>35</xdr:col>
                    <xdr:colOff>110490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51" name="Option Button 1330">
              <controlPr defaultSize="0" autoFill="0" autoLine="0" autoPict="0">
                <anchor moveWithCells="1" sizeWithCells="1">
                  <from>
                    <xdr:col>37</xdr:col>
                    <xdr:colOff>110490</xdr:colOff>
                    <xdr:row>134</xdr:row>
                    <xdr:rowOff>0</xdr:rowOff>
                  </from>
                  <to>
                    <xdr:col>38</xdr:col>
                    <xdr:colOff>110490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" r:id="rId52" name="Group Box 1333">
              <controlPr defaultSize="0" autoFill="0" autoPict="0">
                <anchor moveWithCells="1">
                  <from>
                    <xdr:col>1</xdr:col>
                    <xdr:colOff>0</xdr:colOff>
                    <xdr:row>133</xdr:row>
                    <xdr:rowOff>0</xdr:rowOff>
                  </from>
                  <to>
                    <xdr:col>45</xdr:col>
                    <xdr:colOff>0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53" name="Option Button 1334">
              <controlPr defaultSize="0" autoFill="0" autoLine="0" autoPict="0">
                <anchor moveWithCells="1" sizeWithCells="1">
                  <from>
                    <xdr:col>34</xdr:col>
                    <xdr:colOff>110490</xdr:colOff>
                    <xdr:row>140</xdr:row>
                    <xdr:rowOff>0</xdr:rowOff>
                  </from>
                  <to>
                    <xdr:col>35</xdr:col>
                    <xdr:colOff>110490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54" name="Option Button 1335">
              <controlPr defaultSize="0" autoFill="0" autoLine="0" autoPict="0">
                <anchor moveWithCells="1" sizeWithCells="1">
                  <from>
                    <xdr:col>37</xdr:col>
                    <xdr:colOff>110490</xdr:colOff>
                    <xdr:row>140</xdr:row>
                    <xdr:rowOff>0</xdr:rowOff>
                  </from>
                  <to>
                    <xdr:col>38</xdr:col>
                    <xdr:colOff>110490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r:id="rId55" name="Group Box 1338">
              <controlPr defaultSize="0" autoFill="0" autoPict="0">
                <anchor moveWithCells="1">
                  <from>
                    <xdr:col>1</xdr:col>
                    <xdr:colOff>0</xdr:colOff>
                    <xdr:row>138</xdr:row>
                    <xdr:rowOff>0</xdr:rowOff>
                  </from>
                  <to>
                    <xdr:col>45</xdr:col>
                    <xdr:colOff>0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" r:id="rId56" name="Option Button 1366">
              <controlPr defaultSize="0" autoFill="0" autoLine="0" autoPict="0">
                <anchor moveWithCells="1" sizeWithCells="1">
                  <from>
                    <xdr:col>34</xdr:col>
                    <xdr:colOff>99060</xdr:colOff>
                    <xdr:row>168</xdr:row>
                    <xdr:rowOff>0</xdr:rowOff>
                  </from>
                  <to>
                    <xdr:col>35</xdr:col>
                    <xdr:colOff>99060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" r:id="rId57" name="Option Button 1367">
              <controlPr defaultSize="0" autoFill="0" autoLine="0" autoPict="0">
                <anchor moveWithCells="1" sizeWithCells="1">
                  <from>
                    <xdr:col>37</xdr:col>
                    <xdr:colOff>110490</xdr:colOff>
                    <xdr:row>168</xdr:row>
                    <xdr:rowOff>0</xdr:rowOff>
                  </from>
                  <to>
                    <xdr:col>38</xdr:col>
                    <xdr:colOff>110490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" r:id="rId58" name="Group Box 1368">
              <controlPr defaultSize="0" autoFill="0" autoPict="0">
                <anchor moveWithCells="1">
                  <from>
                    <xdr:col>1</xdr:col>
                    <xdr:colOff>0</xdr:colOff>
                    <xdr:row>167</xdr:row>
                    <xdr:rowOff>0</xdr:rowOff>
                  </from>
                  <to>
                    <xdr:col>45</xdr:col>
                    <xdr:colOff>0</xdr:colOff>
                    <xdr:row>172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" r:id="rId59" name="Option Button 1369">
              <controlPr defaultSize="0" autoFill="0" autoLine="0" autoPict="0">
                <anchor moveWithCells="1" sizeWithCells="1">
                  <from>
                    <xdr:col>34</xdr:col>
                    <xdr:colOff>99060</xdr:colOff>
                    <xdr:row>213</xdr:row>
                    <xdr:rowOff>0</xdr:rowOff>
                  </from>
                  <to>
                    <xdr:col>35</xdr:col>
                    <xdr:colOff>99060</xdr:colOff>
                    <xdr:row>214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r:id="rId60" name="Option Button 1370">
              <controlPr defaultSize="0" autoFill="0" autoLine="0" autoPict="0">
                <anchor moveWithCells="1" sizeWithCells="1">
                  <from>
                    <xdr:col>37</xdr:col>
                    <xdr:colOff>110490</xdr:colOff>
                    <xdr:row>213</xdr:row>
                    <xdr:rowOff>0</xdr:rowOff>
                  </from>
                  <to>
                    <xdr:col>38</xdr:col>
                    <xdr:colOff>110490</xdr:colOff>
                    <xdr:row>214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" r:id="rId61" name="Group Box 1371">
              <controlPr defaultSize="0" autoFill="0" autoPict="0">
                <anchor moveWithCells="1">
                  <from>
                    <xdr:col>1</xdr:col>
                    <xdr:colOff>0</xdr:colOff>
                    <xdr:row>212</xdr:row>
                    <xdr:rowOff>0</xdr:rowOff>
                  </from>
                  <to>
                    <xdr:col>45</xdr:col>
                    <xdr:colOff>0</xdr:colOff>
                    <xdr:row>217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" r:id="rId62" name="Option Button 1372">
              <controlPr defaultSize="0" autoFill="0" autoLine="0" autoPict="0">
                <anchor moveWithCells="1" sizeWithCells="1">
                  <from>
                    <xdr:col>34</xdr:col>
                    <xdr:colOff>99060</xdr:colOff>
                    <xdr:row>195</xdr:row>
                    <xdr:rowOff>0</xdr:rowOff>
                  </from>
                  <to>
                    <xdr:col>35</xdr:col>
                    <xdr:colOff>99060</xdr:colOff>
                    <xdr:row>196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1" r:id="rId63" name="Option Button 1373">
              <controlPr defaultSize="0" autoFill="0" autoLine="0" autoPict="0">
                <anchor moveWithCells="1" sizeWithCells="1">
                  <from>
                    <xdr:col>37</xdr:col>
                    <xdr:colOff>110490</xdr:colOff>
                    <xdr:row>195</xdr:row>
                    <xdr:rowOff>0</xdr:rowOff>
                  </from>
                  <to>
                    <xdr:col>38</xdr:col>
                    <xdr:colOff>110490</xdr:colOff>
                    <xdr:row>196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" r:id="rId64" name="Group Box 1374">
              <controlPr defaultSize="0" autoFill="0" autoPict="0">
                <anchor moveWithCells="1">
                  <from>
                    <xdr:col>1</xdr:col>
                    <xdr:colOff>0</xdr:colOff>
                    <xdr:row>194</xdr:row>
                    <xdr:rowOff>0</xdr:rowOff>
                  </from>
                  <to>
                    <xdr:col>45</xdr:col>
                    <xdr:colOff>0</xdr:colOff>
                    <xdr:row>199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" r:id="rId65" name="Option Button 1375">
              <controlPr defaultSize="0" autoFill="0" autoLine="0" autoPict="0">
                <anchor moveWithCells="1" sizeWithCells="1">
                  <from>
                    <xdr:col>34</xdr:col>
                    <xdr:colOff>99060</xdr:colOff>
                    <xdr:row>201</xdr:row>
                    <xdr:rowOff>0</xdr:rowOff>
                  </from>
                  <to>
                    <xdr:col>35</xdr:col>
                    <xdr:colOff>99060</xdr:colOff>
                    <xdr:row>202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" r:id="rId66" name="Option Button 1376">
              <controlPr defaultSize="0" autoFill="0" autoLine="0" autoPict="0">
                <anchor moveWithCells="1" sizeWithCells="1">
                  <from>
                    <xdr:col>37</xdr:col>
                    <xdr:colOff>110490</xdr:colOff>
                    <xdr:row>201</xdr:row>
                    <xdr:rowOff>0</xdr:rowOff>
                  </from>
                  <to>
                    <xdr:col>38</xdr:col>
                    <xdr:colOff>110490</xdr:colOff>
                    <xdr:row>202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" r:id="rId67" name="Group Box 1377">
              <controlPr defaultSize="0" autoFill="0" autoPict="0">
                <anchor moveWithCells="1">
                  <from>
                    <xdr:col>1</xdr:col>
                    <xdr:colOff>0</xdr:colOff>
                    <xdr:row>200</xdr:row>
                    <xdr:rowOff>0</xdr:rowOff>
                  </from>
                  <to>
                    <xdr:col>45</xdr:col>
                    <xdr:colOff>0</xdr:colOff>
                    <xdr:row>204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" r:id="rId68" name="Option Button 1378">
              <controlPr defaultSize="0" autoFill="0" autoLine="0" autoPict="0">
                <anchor moveWithCells="1" sizeWithCells="1">
                  <from>
                    <xdr:col>34</xdr:col>
                    <xdr:colOff>99060</xdr:colOff>
                    <xdr:row>180</xdr:row>
                    <xdr:rowOff>0</xdr:rowOff>
                  </from>
                  <to>
                    <xdr:col>35</xdr:col>
                    <xdr:colOff>99060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" r:id="rId69" name="Option Button 1379">
              <controlPr defaultSize="0" autoFill="0" autoLine="0" autoPict="0">
                <anchor moveWithCells="1" sizeWithCells="1">
                  <from>
                    <xdr:col>37</xdr:col>
                    <xdr:colOff>110490</xdr:colOff>
                    <xdr:row>180</xdr:row>
                    <xdr:rowOff>0</xdr:rowOff>
                  </from>
                  <to>
                    <xdr:col>38</xdr:col>
                    <xdr:colOff>110490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" r:id="rId70" name="Group Box 1380">
              <controlPr defaultSize="0" autoFill="0" autoPict="0">
                <anchor moveWithCells="1">
                  <from>
                    <xdr:col>1</xdr:col>
                    <xdr:colOff>0</xdr:colOff>
                    <xdr:row>179</xdr:row>
                    <xdr:rowOff>0</xdr:rowOff>
                  </from>
                  <to>
                    <xdr:col>45</xdr:col>
                    <xdr:colOff>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6" r:id="rId71" name="Option Button 1398">
              <controlPr defaultSize="0" autoFill="0" autoLine="0" autoPict="0">
                <anchor moveWithCells="1" sizeWithCells="1">
                  <from>
                    <xdr:col>34</xdr:col>
                    <xdr:colOff>110490</xdr:colOff>
                    <xdr:row>61</xdr:row>
                    <xdr:rowOff>0</xdr:rowOff>
                  </from>
                  <to>
                    <xdr:col>35</xdr:col>
                    <xdr:colOff>110490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7" r:id="rId72" name="Option Button 1399">
              <controlPr defaultSize="0" autoFill="0" autoLine="0" autoPict="0">
                <anchor moveWithCells="1" sizeWithCells="1">
                  <from>
                    <xdr:col>37</xdr:col>
                    <xdr:colOff>110490</xdr:colOff>
                    <xdr:row>61</xdr:row>
                    <xdr:rowOff>0</xdr:rowOff>
                  </from>
                  <to>
                    <xdr:col>38</xdr:col>
                    <xdr:colOff>110490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9" r:id="rId73" name="Group Box 1401">
              <controlPr defaultSize="0" autoFill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45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9" r:id="rId74" name="Option Button 1411">
              <controlPr defaultSize="0" autoFill="0" autoLine="0" autoPict="0">
                <anchor moveWithCells="1" sizeWithCells="1">
                  <from>
                    <xdr:col>40</xdr:col>
                    <xdr:colOff>80010</xdr:colOff>
                    <xdr:row>155</xdr:row>
                    <xdr:rowOff>0</xdr:rowOff>
                  </from>
                  <to>
                    <xdr:col>40</xdr:col>
                    <xdr:colOff>293370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0" r:id="rId75" name="Option Button 1412">
              <controlPr defaultSize="0" autoFill="0" autoLine="0" autoPict="0">
                <anchor moveWithCells="1" sizeWithCells="1">
                  <from>
                    <xdr:col>40</xdr:col>
                    <xdr:colOff>80010</xdr:colOff>
                    <xdr:row>163</xdr:row>
                    <xdr:rowOff>0</xdr:rowOff>
                  </from>
                  <to>
                    <xdr:col>40</xdr:col>
                    <xdr:colOff>293370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1" r:id="rId76" name="Option Button 1413">
              <controlPr defaultSize="0" autoFill="0" autoLine="0" autoPict="0">
                <anchor moveWithCells="1" sizeWithCells="1">
                  <from>
                    <xdr:col>40</xdr:col>
                    <xdr:colOff>80010</xdr:colOff>
                    <xdr:row>174</xdr:row>
                    <xdr:rowOff>0</xdr:rowOff>
                  </from>
                  <to>
                    <xdr:col>40</xdr:col>
                    <xdr:colOff>293370</xdr:colOff>
                    <xdr:row>175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2" r:id="rId77" name="Option Button 1414">
              <controlPr defaultSize="0" autoFill="0" autoLine="0" autoPict="0">
                <anchor moveWithCells="1" sizeWithCells="1">
                  <from>
                    <xdr:col>40</xdr:col>
                    <xdr:colOff>80010</xdr:colOff>
                    <xdr:row>189</xdr:row>
                    <xdr:rowOff>0</xdr:rowOff>
                  </from>
                  <to>
                    <xdr:col>40</xdr:col>
                    <xdr:colOff>293370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3" r:id="rId78" name="Option Button 1415">
              <controlPr defaultSize="0" autoFill="0" autoLine="0" autoPict="0">
                <anchor moveWithCells="1" sizeWithCells="1">
                  <from>
                    <xdr:col>40</xdr:col>
                    <xdr:colOff>80010</xdr:colOff>
                    <xdr:row>206</xdr:row>
                    <xdr:rowOff>0</xdr:rowOff>
                  </from>
                  <to>
                    <xdr:col>40</xdr:col>
                    <xdr:colOff>293370</xdr:colOff>
                    <xdr:row>207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4" r:id="rId79" name="Option Button 1416">
              <controlPr defaultSize="0" autoFill="0" autoLine="0" autoPict="0">
                <anchor moveWithCells="1" sizeWithCells="1">
                  <from>
                    <xdr:col>40</xdr:col>
                    <xdr:colOff>80010</xdr:colOff>
                    <xdr:row>168</xdr:row>
                    <xdr:rowOff>0</xdr:rowOff>
                  </from>
                  <to>
                    <xdr:col>40</xdr:col>
                    <xdr:colOff>293370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5" r:id="rId80" name="Option Button 1417">
              <controlPr defaultSize="0" autoFill="0" autoLine="0" autoPict="0">
                <anchor moveWithCells="1" sizeWithCells="1">
                  <from>
                    <xdr:col>40</xdr:col>
                    <xdr:colOff>80010</xdr:colOff>
                    <xdr:row>213</xdr:row>
                    <xdr:rowOff>0</xdr:rowOff>
                  </from>
                  <to>
                    <xdr:col>40</xdr:col>
                    <xdr:colOff>293370</xdr:colOff>
                    <xdr:row>214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6" r:id="rId81" name="Option Button 1418">
              <controlPr defaultSize="0" autoFill="0" autoLine="0" autoPict="0">
                <anchor moveWithCells="1" sizeWithCells="1">
                  <from>
                    <xdr:col>40</xdr:col>
                    <xdr:colOff>80010</xdr:colOff>
                    <xdr:row>195</xdr:row>
                    <xdr:rowOff>0</xdr:rowOff>
                  </from>
                  <to>
                    <xdr:col>40</xdr:col>
                    <xdr:colOff>293370</xdr:colOff>
                    <xdr:row>196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7" r:id="rId82" name="Option Button 1419">
              <controlPr defaultSize="0" autoFill="0" autoLine="0" autoPict="0">
                <anchor moveWithCells="1" sizeWithCells="1">
                  <from>
                    <xdr:col>40</xdr:col>
                    <xdr:colOff>80010</xdr:colOff>
                    <xdr:row>201</xdr:row>
                    <xdr:rowOff>0</xdr:rowOff>
                  </from>
                  <to>
                    <xdr:col>40</xdr:col>
                    <xdr:colOff>293370</xdr:colOff>
                    <xdr:row>202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8" r:id="rId83" name="Option Button 1420">
              <controlPr defaultSize="0" autoFill="0" autoLine="0" autoPict="0">
                <anchor moveWithCells="1" sizeWithCells="1">
                  <from>
                    <xdr:col>40</xdr:col>
                    <xdr:colOff>80010</xdr:colOff>
                    <xdr:row>180</xdr:row>
                    <xdr:rowOff>0</xdr:rowOff>
                  </from>
                  <to>
                    <xdr:col>40</xdr:col>
                    <xdr:colOff>293370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9" r:id="rId84" name="Option Button 1431">
              <controlPr defaultSize="0" autoFill="0" autoLine="0" autoPict="0">
                <anchor moveWithCells="1" sizeWithCells="1">
                  <from>
                    <xdr:col>40</xdr:col>
                    <xdr:colOff>80010</xdr:colOff>
                    <xdr:row>101</xdr:row>
                    <xdr:rowOff>0</xdr:rowOff>
                  </from>
                  <to>
                    <xdr:col>40</xdr:col>
                    <xdr:colOff>293370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0" r:id="rId85" name="Option Button 1432">
              <controlPr defaultSize="0" autoFill="0" autoLine="0" autoPict="0">
                <anchor moveWithCells="1" sizeWithCells="1">
                  <from>
                    <xdr:col>40</xdr:col>
                    <xdr:colOff>80010</xdr:colOff>
                    <xdr:row>120</xdr:row>
                    <xdr:rowOff>0</xdr:rowOff>
                  </from>
                  <to>
                    <xdr:col>40</xdr:col>
                    <xdr:colOff>293370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" r:id="rId86" name="Option Button 1433">
              <controlPr defaultSize="0" autoFill="0" autoLine="0" autoPict="0">
                <anchor moveWithCells="1" sizeWithCells="1">
                  <from>
                    <xdr:col>40</xdr:col>
                    <xdr:colOff>80010</xdr:colOff>
                    <xdr:row>134</xdr:row>
                    <xdr:rowOff>0</xdr:rowOff>
                  </from>
                  <to>
                    <xdr:col>40</xdr:col>
                    <xdr:colOff>293370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" r:id="rId87" name="Option Button 1434">
              <controlPr defaultSize="0" autoFill="0" autoLine="0" autoPict="0">
                <anchor moveWithCells="1" sizeWithCells="1">
                  <from>
                    <xdr:col>40</xdr:col>
                    <xdr:colOff>80010</xdr:colOff>
                    <xdr:row>140</xdr:row>
                    <xdr:rowOff>0</xdr:rowOff>
                  </from>
                  <to>
                    <xdr:col>40</xdr:col>
                    <xdr:colOff>293370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" r:id="rId88" name="Option Button 1439">
              <controlPr defaultSize="0" autoFill="0" autoLine="0" autoPict="0">
                <anchor moveWithCells="1" sizeWithCells="1">
                  <from>
                    <xdr:col>40</xdr:col>
                    <xdr:colOff>68580</xdr:colOff>
                    <xdr:row>47</xdr:row>
                    <xdr:rowOff>0</xdr:rowOff>
                  </from>
                  <to>
                    <xdr:col>40</xdr:col>
                    <xdr:colOff>281940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" r:id="rId89" name="Option Button 1440">
              <controlPr defaultSize="0" autoFill="0" autoLine="0" autoPict="0">
                <anchor moveWithCells="1" sizeWithCells="1">
                  <from>
                    <xdr:col>40</xdr:col>
                    <xdr:colOff>68580</xdr:colOff>
                    <xdr:row>56</xdr:row>
                    <xdr:rowOff>0</xdr:rowOff>
                  </from>
                  <to>
                    <xdr:col>40</xdr:col>
                    <xdr:colOff>281940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" r:id="rId90" name="Option Button 1441">
              <controlPr defaultSize="0" autoFill="0" autoLine="0" autoPict="0">
                <anchor moveWithCells="1" sizeWithCells="1">
                  <from>
                    <xdr:col>40</xdr:col>
                    <xdr:colOff>68580</xdr:colOff>
                    <xdr:row>67</xdr:row>
                    <xdr:rowOff>0</xdr:rowOff>
                  </from>
                  <to>
                    <xdr:col>40</xdr:col>
                    <xdr:colOff>281940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" r:id="rId91" name="Option Button 1442">
              <controlPr defaultSize="0" autoFill="0" autoLine="0" autoPict="0">
                <anchor moveWithCells="1" sizeWithCells="1">
                  <from>
                    <xdr:col>40</xdr:col>
                    <xdr:colOff>68580</xdr:colOff>
                    <xdr:row>72</xdr:row>
                    <xdr:rowOff>0</xdr:rowOff>
                  </from>
                  <to>
                    <xdr:col>40</xdr:col>
                    <xdr:colOff>281940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" r:id="rId92" name="Option Button 1443">
              <controlPr defaultSize="0" autoFill="0" autoLine="0" autoPict="0">
                <anchor moveWithCells="1" sizeWithCells="1">
                  <from>
                    <xdr:col>40</xdr:col>
                    <xdr:colOff>68580</xdr:colOff>
                    <xdr:row>80</xdr:row>
                    <xdr:rowOff>0</xdr:rowOff>
                  </from>
                  <to>
                    <xdr:col>40</xdr:col>
                    <xdr:colOff>281940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" r:id="rId93" name="Option Button 1444">
              <controlPr defaultSize="0" autoFill="0" autoLine="0" autoPict="0">
                <anchor moveWithCells="1" sizeWithCells="1">
                  <from>
                    <xdr:col>40</xdr:col>
                    <xdr:colOff>68580</xdr:colOff>
                    <xdr:row>85</xdr:row>
                    <xdr:rowOff>0</xdr:rowOff>
                  </from>
                  <to>
                    <xdr:col>40</xdr:col>
                    <xdr:colOff>281940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3" r:id="rId94" name="Option Button 1445">
              <controlPr defaultSize="0" autoFill="0" autoLine="0" autoPict="0">
                <anchor moveWithCells="1" sizeWithCells="1">
                  <from>
                    <xdr:col>40</xdr:col>
                    <xdr:colOff>68580</xdr:colOff>
                    <xdr:row>61</xdr:row>
                    <xdr:rowOff>0</xdr:rowOff>
                  </from>
                  <to>
                    <xdr:col>40</xdr:col>
                    <xdr:colOff>281940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" r:id="rId95" name="Option Button 1453">
              <controlPr defaultSize="0" autoFill="0" autoLine="0" autoPict="0">
                <anchor moveWithCells="1" sizeWithCells="1">
                  <from>
                    <xdr:col>42</xdr:col>
                    <xdr:colOff>68580</xdr:colOff>
                    <xdr:row>47</xdr:row>
                    <xdr:rowOff>0</xdr:rowOff>
                  </from>
                  <to>
                    <xdr:col>43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" r:id="rId96" name="Option Button 1454">
              <controlPr defaultSize="0" autoFill="0" autoLine="0" autoPict="0">
                <anchor moveWithCells="1" sizeWithCells="1">
                  <from>
                    <xdr:col>42</xdr:col>
                    <xdr:colOff>68580</xdr:colOff>
                    <xdr:row>56</xdr:row>
                    <xdr:rowOff>0</xdr:rowOff>
                  </from>
                  <to>
                    <xdr:col>43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" r:id="rId97" name="Option Button 1455">
              <controlPr defaultSize="0" autoFill="0" autoLine="0" autoPict="0">
                <anchor moveWithCells="1" sizeWithCells="1">
                  <from>
                    <xdr:col>42</xdr:col>
                    <xdr:colOff>68580</xdr:colOff>
                    <xdr:row>61</xdr:row>
                    <xdr:rowOff>0</xdr:rowOff>
                  </from>
                  <to>
                    <xdr:col>43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" r:id="rId98" name="Option Button 1456">
              <controlPr defaultSize="0" autoFill="0" autoLine="0" autoPict="0">
                <anchor moveWithCells="1" sizeWithCells="1">
                  <from>
                    <xdr:col>42</xdr:col>
                    <xdr:colOff>68580</xdr:colOff>
                    <xdr:row>67</xdr:row>
                    <xdr:rowOff>0</xdr:rowOff>
                  </from>
                  <to>
                    <xdr:col>43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6" r:id="rId99" name="Option Button 1458">
              <controlPr defaultSize="0" autoFill="0" autoLine="0" autoPict="0">
                <anchor moveWithCells="1" sizeWithCells="1">
                  <from>
                    <xdr:col>42</xdr:col>
                    <xdr:colOff>68580</xdr:colOff>
                    <xdr:row>72</xdr:row>
                    <xdr:rowOff>0</xdr:rowOff>
                  </from>
                  <to>
                    <xdr:col>43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" r:id="rId100" name="Option Button 1459">
              <controlPr defaultSize="0" autoFill="0" autoLine="0" autoPict="0">
                <anchor moveWithCells="1" sizeWithCells="1">
                  <from>
                    <xdr:col>42</xdr:col>
                    <xdr:colOff>68580</xdr:colOff>
                    <xdr:row>80</xdr:row>
                    <xdr:rowOff>0</xdr:rowOff>
                  </from>
                  <to>
                    <xdr:col>43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" r:id="rId101" name="Option Button 1460">
              <controlPr defaultSize="0" autoFill="0" autoLine="0" autoPict="0">
                <anchor moveWithCells="1" sizeWithCells="1">
                  <from>
                    <xdr:col>42</xdr:col>
                    <xdr:colOff>68580</xdr:colOff>
                    <xdr:row>85</xdr:row>
                    <xdr:rowOff>0</xdr:rowOff>
                  </from>
                  <to>
                    <xdr:col>43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" r:id="rId102" name="Option Button 1461">
              <controlPr defaultSize="0" autoFill="0" autoLine="0" autoPict="0">
                <anchor moveWithCells="1" sizeWithCells="1">
                  <from>
                    <xdr:col>42</xdr:col>
                    <xdr:colOff>80010</xdr:colOff>
                    <xdr:row>101</xdr:row>
                    <xdr:rowOff>0</xdr:rowOff>
                  </from>
                  <to>
                    <xdr:col>43</xdr:col>
                    <xdr:colOff>11430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" r:id="rId103" name="Option Button 1462">
              <controlPr defaultSize="0" autoFill="0" autoLine="0" autoPict="0">
                <anchor moveWithCells="1" sizeWithCells="1">
                  <from>
                    <xdr:col>42</xdr:col>
                    <xdr:colOff>80010</xdr:colOff>
                    <xdr:row>120</xdr:row>
                    <xdr:rowOff>0</xdr:rowOff>
                  </from>
                  <to>
                    <xdr:col>43</xdr:col>
                    <xdr:colOff>11430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" r:id="rId104" name="Option Button 1463">
              <controlPr defaultSize="0" autoFill="0" autoLine="0" autoPict="0">
                <anchor moveWithCells="1" sizeWithCells="1">
                  <from>
                    <xdr:col>42</xdr:col>
                    <xdr:colOff>80010</xdr:colOff>
                    <xdr:row>134</xdr:row>
                    <xdr:rowOff>0</xdr:rowOff>
                  </from>
                  <to>
                    <xdr:col>43</xdr:col>
                    <xdr:colOff>11430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3" r:id="rId105" name="Option Button 1465">
              <controlPr defaultSize="0" autoFill="0" autoLine="0" autoPict="0">
                <anchor moveWithCells="1" sizeWithCells="1">
                  <from>
                    <xdr:col>42</xdr:col>
                    <xdr:colOff>80010</xdr:colOff>
                    <xdr:row>140</xdr:row>
                    <xdr:rowOff>0</xdr:rowOff>
                  </from>
                  <to>
                    <xdr:col>43</xdr:col>
                    <xdr:colOff>11430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4" r:id="rId106" name="Option Button 1466">
              <controlPr defaultSize="0" autoFill="0" autoLine="0" autoPict="0">
                <anchor moveWithCells="1" sizeWithCells="1">
                  <from>
                    <xdr:col>42</xdr:col>
                    <xdr:colOff>80010</xdr:colOff>
                    <xdr:row>155</xdr:row>
                    <xdr:rowOff>0</xdr:rowOff>
                  </from>
                  <to>
                    <xdr:col>43</xdr:col>
                    <xdr:colOff>11430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5" r:id="rId107" name="Option Button 1467">
              <controlPr defaultSize="0" autoFill="0" autoLine="0" autoPict="0">
                <anchor moveWithCells="1" sizeWithCells="1">
                  <from>
                    <xdr:col>42</xdr:col>
                    <xdr:colOff>80010</xdr:colOff>
                    <xdr:row>163</xdr:row>
                    <xdr:rowOff>0</xdr:rowOff>
                  </from>
                  <to>
                    <xdr:col>43</xdr:col>
                    <xdr:colOff>11430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6" r:id="rId108" name="Option Button 1468">
              <controlPr defaultSize="0" autoFill="0" autoLine="0" autoPict="0">
                <anchor moveWithCells="1" sizeWithCells="1">
                  <from>
                    <xdr:col>42</xdr:col>
                    <xdr:colOff>80010</xdr:colOff>
                    <xdr:row>168</xdr:row>
                    <xdr:rowOff>0</xdr:rowOff>
                  </from>
                  <to>
                    <xdr:col>43</xdr:col>
                    <xdr:colOff>11430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7" r:id="rId109" name="Option Button 1469">
              <controlPr defaultSize="0" autoFill="0" autoLine="0" autoPict="0">
                <anchor moveWithCells="1" sizeWithCells="1">
                  <from>
                    <xdr:col>42</xdr:col>
                    <xdr:colOff>80010</xdr:colOff>
                    <xdr:row>174</xdr:row>
                    <xdr:rowOff>0</xdr:rowOff>
                  </from>
                  <to>
                    <xdr:col>43</xdr:col>
                    <xdr:colOff>11430</xdr:colOff>
                    <xdr:row>175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8" r:id="rId110" name="Option Button 1470">
              <controlPr defaultSize="0" autoFill="0" autoLine="0" autoPict="0">
                <anchor moveWithCells="1" sizeWithCells="1">
                  <from>
                    <xdr:col>42</xdr:col>
                    <xdr:colOff>80010</xdr:colOff>
                    <xdr:row>180</xdr:row>
                    <xdr:rowOff>0</xdr:rowOff>
                  </from>
                  <to>
                    <xdr:col>43</xdr:col>
                    <xdr:colOff>11430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9" r:id="rId111" name="Option Button 1471">
              <controlPr defaultSize="0" autoFill="0" autoLine="0" autoPict="0">
                <anchor moveWithCells="1" sizeWithCells="1">
                  <from>
                    <xdr:col>42</xdr:col>
                    <xdr:colOff>80010</xdr:colOff>
                    <xdr:row>189</xdr:row>
                    <xdr:rowOff>0</xdr:rowOff>
                  </from>
                  <to>
                    <xdr:col>43</xdr:col>
                    <xdr:colOff>11430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0" r:id="rId112" name="Option Button 1472">
              <controlPr defaultSize="0" autoFill="0" autoLine="0" autoPict="0">
                <anchor moveWithCells="1" sizeWithCells="1">
                  <from>
                    <xdr:col>42</xdr:col>
                    <xdr:colOff>80010</xdr:colOff>
                    <xdr:row>195</xdr:row>
                    <xdr:rowOff>0</xdr:rowOff>
                  </from>
                  <to>
                    <xdr:col>43</xdr:col>
                    <xdr:colOff>11430</xdr:colOff>
                    <xdr:row>196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1" r:id="rId113" name="Option Button 1473">
              <controlPr defaultSize="0" autoFill="0" autoLine="0" autoPict="0">
                <anchor moveWithCells="1" sizeWithCells="1">
                  <from>
                    <xdr:col>42</xdr:col>
                    <xdr:colOff>80010</xdr:colOff>
                    <xdr:row>201</xdr:row>
                    <xdr:rowOff>0</xdr:rowOff>
                  </from>
                  <to>
                    <xdr:col>43</xdr:col>
                    <xdr:colOff>11430</xdr:colOff>
                    <xdr:row>202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2" r:id="rId114" name="Option Button 1474">
              <controlPr defaultSize="0" autoFill="0" autoLine="0" autoPict="0">
                <anchor moveWithCells="1" sizeWithCells="1">
                  <from>
                    <xdr:col>42</xdr:col>
                    <xdr:colOff>80010</xdr:colOff>
                    <xdr:row>206</xdr:row>
                    <xdr:rowOff>0</xdr:rowOff>
                  </from>
                  <to>
                    <xdr:col>43</xdr:col>
                    <xdr:colOff>11430</xdr:colOff>
                    <xdr:row>207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3" r:id="rId115" name="Option Button 1475">
              <controlPr defaultSize="0" autoFill="0" autoLine="0" autoPict="0">
                <anchor moveWithCells="1" sizeWithCells="1">
                  <from>
                    <xdr:col>42</xdr:col>
                    <xdr:colOff>80010</xdr:colOff>
                    <xdr:row>213</xdr:row>
                    <xdr:rowOff>0</xdr:rowOff>
                  </from>
                  <to>
                    <xdr:col>43</xdr:col>
                    <xdr:colOff>11430</xdr:colOff>
                    <xdr:row>214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4" r:id="rId116" name="Option Button 1476">
              <controlPr defaultSize="0" autoFill="0" autoLine="0" autoPict="0">
                <anchor moveWithCells="1" sizeWithCells="1">
                  <from>
                    <xdr:col>34</xdr:col>
                    <xdr:colOff>80010</xdr:colOff>
                    <xdr:row>20</xdr:row>
                    <xdr:rowOff>0</xdr:rowOff>
                  </from>
                  <to>
                    <xdr:col>35</xdr:col>
                    <xdr:colOff>80010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5" r:id="rId117" name="Option Button 1477">
              <controlPr defaultSize="0" autoFill="0" autoLine="0" autoPict="0">
                <anchor moveWithCells="1" sizeWithCells="1">
                  <from>
                    <xdr:col>34</xdr:col>
                    <xdr:colOff>80010</xdr:colOff>
                    <xdr:row>30</xdr:row>
                    <xdr:rowOff>0</xdr:rowOff>
                  </from>
                  <to>
                    <xdr:col>35</xdr:col>
                    <xdr:colOff>80010</xdr:colOff>
                    <xdr:row>31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G211"/>
  <sheetViews>
    <sheetView showGridLines="0" showRowColHeaders="0" workbookViewId="0">
      <selection activeCell="C1" sqref="C1"/>
    </sheetView>
  </sheetViews>
  <sheetFormatPr baseColWidth="10" defaultColWidth="11.44140625" defaultRowHeight="12.3" x14ac:dyDescent="0.4"/>
  <cols>
    <col min="1" max="1" width="5" style="6" customWidth="1"/>
    <col min="2" max="2" width="76.1640625" style="136" customWidth="1"/>
    <col min="3" max="3" width="11.44140625" style="6"/>
    <col min="4" max="4" width="1.83203125" style="6" customWidth="1"/>
    <col min="5" max="16384" width="11.44140625" style="6"/>
  </cols>
  <sheetData>
    <row r="1" spans="1:3" customFormat="1" ht="48.75" customHeight="1" x14ac:dyDescent="1.1000000000000001">
      <c r="A1" s="400" t="s">
        <v>133</v>
      </c>
      <c r="B1" s="341"/>
      <c r="C1" s="6"/>
    </row>
    <row r="2" spans="1:3" customFormat="1" ht="6" customHeight="1" x14ac:dyDescent="0.4">
      <c r="A2" s="154"/>
      <c r="B2" s="205"/>
      <c r="C2" s="6"/>
    </row>
    <row r="3" spans="1:3" s="208" customFormat="1" ht="14.1" x14ac:dyDescent="0.4">
      <c r="A3" s="317" t="s">
        <v>96</v>
      </c>
      <c r="B3" s="207"/>
    </row>
    <row r="4" spans="1:3" s="128" customFormat="1" ht="11.4" x14ac:dyDescent="0.4">
      <c r="A4" s="311">
        <v>1</v>
      </c>
      <c r="B4" s="314" t="s">
        <v>108</v>
      </c>
      <c r="C4" s="187"/>
    </row>
    <row r="5" spans="1:3" s="40" customFormat="1" x14ac:dyDescent="0.4">
      <c r="A5" s="210"/>
      <c r="B5" s="265" t="s">
        <v>136</v>
      </c>
    </row>
    <row r="6" spans="1:3" s="128" customFormat="1" ht="11.4" x14ac:dyDescent="0.4">
      <c r="A6" s="311">
        <f>A4+1</f>
        <v>2</v>
      </c>
      <c r="B6" s="312" t="s">
        <v>74</v>
      </c>
      <c r="C6" s="187"/>
    </row>
    <row r="7" spans="1:3" s="40" customFormat="1" x14ac:dyDescent="0.4">
      <c r="A7" s="210"/>
      <c r="B7" s="265" t="s">
        <v>125</v>
      </c>
    </row>
    <row r="8" spans="1:3" s="128" customFormat="1" ht="11.4" x14ac:dyDescent="0.4">
      <c r="A8" s="311">
        <f>A6+1</f>
        <v>3</v>
      </c>
      <c r="B8" s="312" t="s">
        <v>109</v>
      </c>
      <c r="C8" s="187"/>
    </row>
    <row r="9" spans="1:3" s="40" customFormat="1" x14ac:dyDescent="0.4">
      <c r="A9" s="210"/>
      <c r="B9" s="265" t="s">
        <v>110</v>
      </c>
    </row>
    <row r="10" spans="1:3" s="128" customFormat="1" ht="11.4" x14ac:dyDescent="0.4">
      <c r="A10" s="311">
        <f>A8+1</f>
        <v>4</v>
      </c>
      <c r="B10" s="312" t="s">
        <v>102</v>
      </c>
      <c r="C10" s="187"/>
    </row>
    <row r="11" spans="1:3" s="40" customFormat="1" x14ac:dyDescent="0.4">
      <c r="A11" s="210"/>
      <c r="B11" s="265" t="s">
        <v>125</v>
      </c>
    </row>
    <row r="12" spans="1:3" s="128" customFormat="1" ht="11.4" x14ac:dyDescent="0.4">
      <c r="A12" s="311">
        <f>A10+1</f>
        <v>5</v>
      </c>
      <c r="B12" s="314" t="s">
        <v>75</v>
      </c>
      <c r="C12" s="187"/>
    </row>
    <row r="13" spans="1:3" s="40" customFormat="1" x14ac:dyDescent="0.4">
      <c r="A13" s="210"/>
      <c r="B13" s="267" t="s">
        <v>125</v>
      </c>
    </row>
    <row r="14" spans="1:3" s="128" customFormat="1" ht="11.4" x14ac:dyDescent="0.4">
      <c r="A14" s="311">
        <f>A12+1</f>
        <v>6</v>
      </c>
      <c r="B14" s="312" t="s">
        <v>76</v>
      </c>
      <c r="C14" s="187"/>
    </row>
    <row r="15" spans="1:3" s="40" customFormat="1" x14ac:dyDescent="0.4">
      <c r="A15" s="210"/>
      <c r="B15" s="267" t="s">
        <v>125</v>
      </c>
    </row>
    <row r="16" spans="1:3" s="316" customFormat="1" ht="22.8" x14ac:dyDescent="0.4">
      <c r="A16" s="315">
        <f>A14+1</f>
        <v>7</v>
      </c>
      <c r="B16" s="312" t="s">
        <v>77</v>
      </c>
    </row>
    <row r="17" spans="1:7" s="208" customFormat="1" x14ac:dyDescent="0.4">
      <c r="A17" s="210"/>
      <c r="B17" s="223" t="s">
        <v>125</v>
      </c>
    </row>
    <row r="18" spans="1:7" s="273" customFormat="1" x14ac:dyDescent="0.4">
      <c r="A18" s="271"/>
      <c r="B18" s="272"/>
    </row>
    <row r="19" spans="1:7" s="40" customFormat="1" ht="14.1" x14ac:dyDescent="0.4">
      <c r="A19" s="317" t="s">
        <v>97</v>
      </c>
      <c r="B19" s="207"/>
    </row>
    <row r="20" spans="1:7" s="128" customFormat="1" ht="11.4" x14ac:dyDescent="0.4">
      <c r="A20" s="311">
        <v>1</v>
      </c>
      <c r="B20" s="314" t="s">
        <v>137</v>
      </c>
      <c r="C20" s="187"/>
    </row>
    <row r="21" spans="1:7" s="40" customFormat="1" x14ac:dyDescent="0.4">
      <c r="A21" s="210"/>
      <c r="B21" s="223" t="s">
        <v>125</v>
      </c>
    </row>
    <row r="22" spans="1:7" s="128" customFormat="1" ht="22.8" x14ac:dyDescent="0.4">
      <c r="A22" s="311">
        <f>A20+1</f>
        <v>2</v>
      </c>
      <c r="B22" s="312" t="s">
        <v>111</v>
      </c>
      <c r="C22" s="187"/>
    </row>
    <row r="23" spans="1:7" s="40" customFormat="1" x14ac:dyDescent="0.4">
      <c r="A23" s="210"/>
      <c r="B23" s="265" t="s">
        <v>129</v>
      </c>
    </row>
    <row r="24" spans="1:7" s="128" customFormat="1" ht="11.4" x14ac:dyDescent="0.4">
      <c r="A24" s="311">
        <f>A22+1</f>
        <v>3</v>
      </c>
      <c r="B24" s="312" t="s">
        <v>113</v>
      </c>
      <c r="C24" s="187"/>
    </row>
    <row r="25" spans="1:7" s="40" customFormat="1" x14ac:dyDescent="0.4">
      <c r="A25" s="210"/>
      <c r="B25" s="265" t="s">
        <v>112</v>
      </c>
    </row>
    <row r="26" spans="1:7" s="187" customFormat="1" ht="11.4" x14ac:dyDescent="0.4">
      <c r="A26" s="311">
        <f>A24+1</f>
        <v>4</v>
      </c>
      <c r="B26" s="312" t="s">
        <v>78</v>
      </c>
    </row>
    <row r="27" spans="1:7" s="208" customFormat="1" x14ac:dyDescent="0.4">
      <c r="A27" s="210"/>
      <c r="B27" s="265" t="s">
        <v>125</v>
      </c>
    </row>
    <row r="28" spans="1:7" customFormat="1" x14ac:dyDescent="0.4">
      <c r="A28" s="209"/>
      <c r="B28" s="268"/>
      <c r="C28" s="6"/>
    </row>
    <row r="29" spans="1:7" s="40" customFormat="1" ht="14.1" x14ac:dyDescent="0.4">
      <c r="A29" s="317" t="s">
        <v>98</v>
      </c>
      <c r="B29" s="207"/>
    </row>
    <row r="30" spans="1:7" s="128" customFormat="1" ht="22.8" x14ac:dyDescent="0.4">
      <c r="A30" s="311">
        <v>1</v>
      </c>
      <c r="B30" s="312" t="s">
        <v>80</v>
      </c>
      <c r="C30" s="187"/>
    </row>
    <row r="31" spans="1:7" s="40" customFormat="1" x14ac:dyDescent="0.4">
      <c r="A31" s="210"/>
      <c r="B31" s="269" t="s">
        <v>125</v>
      </c>
    </row>
    <row r="32" spans="1:7" s="313" customFormat="1" ht="11.4" x14ac:dyDescent="0.4">
      <c r="A32" s="311">
        <f>A30+1</f>
        <v>2</v>
      </c>
      <c r="B32" s="312" t="s">
        <v>82</v>
      </c>
      <c r="C32" s="187"/>
      <c r="D32" s="128"/>
      <c r="E32" s="128"/>
      <c r="F32" s="128"/>
      <c r="G32" s="128"/>
    </row>
    <row r="33" spans="1:7" s="211" customFormat="1" x14ac:dyDescent="0.4">
      <c r="A33" s="210"/>
      <c r="B33" s="265" t="s">
        <v>125</v>
      </c>
      <c r="C33" s="40"/>
      <c r="D33" s="40"/>
      <c r="E33" s="40"/>
      <c r="F33" s="40"/>
      <c r="G33" s="40"/>
    </row>
    <row r="34" spans="1:7" s="313" customFormat="1" ht="11.4" x14ac:dyDescent="0.4">
      <c r="A34" s="311">
        <f>A32+1</f>
        <v>3</v>
      </c>
      <c r="B34" s="314" t="s">
        <v>83</v>
      </c>
      <c r="C34" s="187"/>
      <c r="D34" s="128"/>
      <c r="E34" s="128"/>
      <c r="F34" s="128"/>
      <c r="G34" s="128"/>
    </row>
    <row r="35" spans="1:7" s="211" customFormat="1" x14ac:dyDescent="0.4">
      <c r="A35" s="210"/>
      <c r="B35" s="269" t="s">
        <v>125</v>
      </c>
      <c r="C35" s="40"/>
      <c r="D35" s="40"/>
      <c r="E35" s="40"/>
      <c r="F35" s="40"/>
      <c r="G35" s="40"/>
    </row>
    <row r="36" spans="1:7" s="313" customFormat="1" ht="15.75" customHeight="1" x14ac:dyDescent="0.4">
      <c r="A36" s="311">
        <f>A34+1</f>
        <v>4</v>
      </c>
      <c r="B36" s="314" t="s">
        <v>114</v>
      </c>
      <c r="C36" s="187"/>
      <c r="D36" s="128"/>
      <c r="E36" s="128"/>
      <c r="F36" s="128"/>
      <c r="G36" s="128"/>
    </row>
    <row r="37" spans="1:7" s="211" customFormat="1" ht="20.399999999999999" x14ac:dyDescent="0.4">
      <c r="A37" s="210"/>
      <c r="B37" s="265" t="s">
        <v>115</v>
      </c>
      <c r="C37" s="40"/>
      <c r="D37" s="40"/>
      <c r="E37" s="40"/>
      <c r="F37" s="40"/>
      <c r="G37" s="40"/>
    </row>
    <row r="38" spans="1:7" s="313" customFormat="1" ht="22.8" x14ac:dyDescent="0.4">
      <c r="A38" s="311">
        <f>A36+1</f>
        <v>5</v>
      </c>
      <c r="B38" s="312" t="s">
        <v>93</v>
      </c>
      <c r="C38" s="187"/>
      <c r="D38" s="128"/>
      <c r="E38" s="128"/>
      <c r="F38" s="128"/>
      <c r="G38" s="128"/>
    </row>
    <row r="39" spans="1:7" s="211" customFormat="1" x14ac:dyDescent="0.4">
      <c r="A39" s="212"/>
      <c r="B39" s="270" t="s">
        <v>125</v>
      </c>
      <c r="C39" s="40"/>
      <c r="D39" s="40"/>
      <c r="E39" s="40"/>
      <c r="F39" s="40"/>
      <c r="G39" s="40"/>
    </row>
    <row r="40" spans="1:7" s="313" customFormat="1" ht="11.4" x14ac:dyDescent="0.4">
      <c r="A40" s="311">
        <f>A38+1</f>
        <v>6</v>
      </c>
      <c r="B40" s="314" t="s">
        <v>84</v>
      </c>
      <c r="C40" s="187"/>
      <c r="D40" s="128"/>
      <c r="E40" s="128"/>
      <c r="F40" s="128"/>
      <c r="G40" s="128"/>
    </row>
    <row r="41" spans="1:7" s="211" customFormat="1" x14ac:dyDescent="0.4">
      <c r="A41" s="210"/>
      <c r="B41" s="269" t="s">
        <v>125</v>
      </c>
      <c r="C41" s="40"/>
      <c r="D41" s="40"/>
      <c r="E41" s="40"/>
      <c r="F41" s="40"/>
      <c r="G41" s="40"/>
    </row>
    <row r="42" spans="1:7" s="313" customFormat="1" ht="14.25" customHeight="1" x14ac:dyDescent="0.4">
      <c r="A42" s="311">
        <f>A40+1</f>
        <v>7</v>
      </c>
      <c r="B42" s="314" t="s">
        <v>119</v>
      </c>
      <c r="C42" s="187"/>
      <c r="D42" s="128"/>
      <c r="E42" s="128"/>
      <c r="F42" s="128"/>
      <c r="G42" s="128"/>
    </row>
    <row r="43" spans="1:7" s="211" customFormat="1" x14ac:dyDescent="0.4">
      <c r="A43" s="210"/>
      <c r="B43" s="265" t="s">
        <v>120</v>
      </c>
      <c r="C43" s="40"/>
      <c r="D43" s="40"/>
      <c r="E43" s="40"/>
      <c r="F43" s="40"/>
      <c r="G43" s="40"/>
    </row>
    <row r="44" spans="1:7" s="128" customFormat="1" ht="11.4" x14ac:dyDescent="0.4">
      <c r="A44" s="311">
        <f>A42+1</f>
        <v>8</v>
      </c>
      <c r="B44" s="312" t="s">
        <v>89</v>
      </c>
      <c r="C44" s="187"/>
    </row>
    <row r="45" spans="1:7" s="40" customFormat="1" x14ac:dyDescent="0.4">
      <c r="A45" s="210"/>
      <c r="B45" s="269" t="s">
        <v>125</v>
      </c>
    </row>
    <row r="46" spans="1:7" s="313" customFormat="1" ht="25.5" customHeight="1" x14ac:dyDescent="0.4">
      <c r="A46" s="311">
        <f>A44+1</f>
        <v>9</v>
      </c>
      <c r="B46" s="312" t="s">
        <v>116</v>
      </c>
      <c r="C46" s="187"/>
      <c r="D46" s="128"/>
      <c r="E46" s="128"/>
      <c r="F46" s="128"/>
      <c r="G46" s="128"/>
    </row>
    <row r="47" spans="1:7" s="211" customFormat="1" ht="20.399999999999999" x14ac:dyDescent="0.4">
      <c r="A47" s="210"/>
      <c r="B47" s="265" t="s">
        <v>117</v>
      </c>
      <c r="C47" s="40"/>
      <c r="D47" s="40"/>
      <c r="E47" s="40"/>
      <c r="F47" s="40"/>
      <c r="G47" s="40"/>
    </row>
    <row r="48" spans="1:7" s="3" customFormat="1" ht="12.75" customHeight="1" x14ac:dyDescent="0.4">
      <c r="A48" s="311">
        <f>A46+1</f>
        <v>10</v>
      </c>
      <c r="B48" s="312" t="s">
        <v>118</v>
      </c>
      <c r="C48" s="6"/>
      <c r="D48"/>
      <c r="E48"/>
      <c r="F48"/>
      <c r="G48"/>
    </row>
    <row r="49" spans="1:7" s="211" customFormat="1" x14ac:dyDescent="0.4">
      <c r="A49" s="210"/>
      <c r="B49" s="265" t="s">
        <v>86</v>
      </c>
      <c r="C49" s="40"/>
      <c r="D49" s="40"/>
      <c r="E49" s="40"/>
      <c r="F49" s="40"/>
      <c r="G49" s="40"/>
    </row>
    <row r="50" spans="1:7" x14ac:dyDescent="0.4">
      <c r="B50" s="213"/>
    </row>
    <row r="51" spans="1:7" x14ac:dyDescent="0.4">
      <c r="B51" s="213"/>
    </row>
    <row r="52" spans="1:7" x14ac:dyDescent="0.4">
      <c r="B52" s="213"/>
    </row>
    <row r="53" spans="1:7" x14ac:dyDescent="0.4">
      <c r="B53" s="213"/>
    </row>
    <row r="54" spans="1:7" x14ac:dyDescent="0.4">
      <c r="B54" s="213"/>
    </row>
    <row r="55" spans="1:7" x14ac:dyDescent="0.4">
      <c r="B55" s="213"/>
    </row>
    <row r="56" spans="1:7" x14ac:dyDescent="0.4">
      <c r="B56" s="213"/>
    </row>
    <row r="57" spans="1:7" x14ac:dyDescent="0.4">
      <c r="B57" s="213"/>
    </row>
    <row r="58" spans="1:7" x14ac:dyDescent="0.4">
      <c r="B58" s="213"/>
    </row>
    <row r="59" spans="1:7" x14ac:dyDescent="0.4">
      <c r="B59" s="213"/>
    </row>
    <row r="60" spans="1:7" x14ac:dyDescent="0.4">
      <c r="B60" s="213"/>
    </row>
    <row r="61" spans="1:7" x14ac:dyDescent="0.4">
      <c r="B61" s="213"/>
    </row>
    <row r="62" spans="1:7" x14ac:dyDescent="0.4">
      <c r="B62" s="213"/>
    </row>
    <row r="63" spans="1:7" x14ac:dyDescent="0.4">
      <c r="B63" s="213"/>
    </row>
    <row r="64" spans="1:7" x14ac:dyDescent="0.4">
      <c r="B64" s="213"/>
    </row>
    <row r="65" spans="2:2" x14ac:dyDescent="0.4">
      <c r="B65" s="213"/>
    </row>
    <row r="66" spans="2:2" x14ac:dyDescent="0.4">
      <c r="B66" s="213"/>
    </row>
    <row r="67" spans="2:2" x14ac:dyDescent="0.4">
      <c r="B67" s="213"/>
    </row>
    <row r="68" spans="2:2" x14ac:dyDescent="0.4">
      <c r="B68" s="213"/>
    </row>
    <row r="69" spans="2:2" x14ac:dyDescent="0.4">
      <c r="B69" s="213"/>
    </row>
    <row r="70" spans="2:2" x14ac:dyDescent="0.4">
      <c r="B70" s="213"/>
    </row>
    <row r="71" spans="2:2" x14ac:dyDescent="0.4">
      <c r="B71" s="213"/>
    </row>
    <row r="72" spans="2:2" x14ac:dyDescent="0.4">
      <c r="B72" s="213"/>
    </row>
    <row r="73" spans="2:2" x14ac:dyDescent="0.4">
      <c r="B73" s="213"/>
    </row>
    <row r="74" spans="2:2" x14ac:dyDescent="0.4">
      <c r="B74" s="213"/>
    </row>
    <row r="75" spans="2:2" x14ac:dyDescent="0.4">
      <c r="B75" s="213"/>
    </row>
    <row r="76" spans="2:2" x14ac:dyDescent="0.4">
      <c r="B76" s="213"/>
    </row>
    <row r="77" spans="2:2" x14ac:dyDescent="0.4">
      <c r="B77" s="213"/>
    </row>
    <row r="78" spans="2:2" x14ac:dyDescent="0.4">
      <c r="B78" s="213"/>
    </row>
    <row r="79" spans="2:2" x14ac:dyDescent="0.4">
      <c r="B79" s="213"/>
    </row>
    <row r="80" spans="2:2" x14ac:dyDescent="0.4">
      <c r="B80" s="213"/>
    </row>
    <row r="81" spans="2:2" x14ac:dyDescent="0.4">
      <c r="B81" s="213"/>
    </row>
    <row r="82" spans="2:2" x14ac:dyDescent="0.4">
      <c r="B82" s="213"/>
    </row>
    <row r="83" spans="2:2" x14ac:dyDescent="0.4">
      <c r="B83" s="213"/>
    </row>
    <row r="84" spans="2:2" x14ac:dyDescent="0.4">
      <c r="B84" s="213"/>
    </row>
    <row r="85" spans="2:2" x14ac:dyDescent="0.4">
      <c r="B85" s="213"/>
    </row>
    <row r="86" spans="2:2" x14ac:dyDescent="0.4">
      <c r="B86" s="213"/>
    </row>
    <row r="87" spans="2:2" x14ac:dyDescent="0.4">
      <c r="B87" s="213"/>
    </row>
    <row r="88" spans="2:2" x14ac:dyDescent="0.4">
      <c r="B88" s="213"/>
    </row>
    <row r="89" spans="2:2" x14ac:dyDescent="0.4">
      <c r="B89" s="213"/>
    </row>
    <row r="90" spans="2:2" x14ac:dyDescent="0.4">
      <c r="B90" s="213"/>
    </row>
    <row r="91" spans="2:2" x14ac:dyDescent="0.4">
      <c r="B91" s="213"/>
    </row>
    <row r="92" spans="2:2" x14ac:dyDescent="0.4">
      <c r="B92" s="213"/>
    </row>
    <row r="93" spans="2:2" x14ac:dyDescent="0.4">
      <c r="B93" s="213"/>
    </row>
    <row r="94" spans="2:2" x14ac:dyDescent="0.4">
      <c r="B94" s="213"/>
    </row>
    <row r="95" spans="2:2" x14ac:dyDescent="0.4">
      <c r="B95" s="213"/>
    </row>
    <row r="96" spans="2:2" x14ac:dyDescent="0.4">
      <c r="B96" s="213"/>
    </row>
    <row r="97" spans="2:2" x14ac:dyDescent="0.4">
      <c r="B97" s="213"/>
    </row>
    <row r="98" spans="2:2" x14ac:dyDescent="0.4">
      <c r="B98" s="213"/>
    </row>
    <row r="99" spans="2:2" x14ac:dyDescent="0.4">
      <c r="B99" s="213"/>
    </row>
    <row r="100" spans="2:2" x14ac:dyDescent="0.4">
      <c r="B100" s="213"/>
    </row>
    <row r="101" spans="2:2" x14ac:dyDescent="0.4">
      <c r="B101" s="213"/>
    </row>
    <row r="102" spans="2:2" x14ac:dyDescent="0.4">
      <c r="B102" s="213"/>
    </row>
    <row r="103" spans="2:2" x14ac:dyDescent="0.4">
      <c r="B103" s="213"/>
    </row>
    <row r="104" spans="2:2" x14ac:dyDescent="0.4">
      <c r="B104" s="213"/>
    </row>
    <row r="105" spans="2:2" x14ac:dyDescent="0.4">
      <c r="B105" s="213"/>
    </row>
    <row r="106" spans="2:2" x14ac:dyDescent="0.4">
      <c r="B106" s="213"/>
    </row>
    <row r="107" spans="2:2" x14ac:dyDescent="0.4">
      <c r="B107" s="213"/>
    </row>
    <row r="108" spans="2:2" x14ac:dyDescent="0.4">
      <c r="B108" s="213"/>
    </row>
    <row r="109" spans="2:2" x14ac:dyDescent="0.4">
      <c r="B109" s="213"/>
    </row>
    <row r="110" spans="2:2" x14ac:dyDescent="0.4">
      <c r="B110" s="213"/>
    </row>
    <row r="111" spans="2:2" x14ac:dyDescent="0.4">
      <c r="B111" s="213"/>
    </row>
    <row r="112" spans="2:2" x14ac:dyDescent="0.4">
      <c r="B112" s="213"/>
    </row>
    <row r="113" spans="2:2" x14ac:dyDescent="0.4">
      <c r="B113" s="213"/>
    </row>
    <row r="114" spans="2:2" x14ac:dyDescent="0.4">
      <c r="B114" s="213"/>
    </row>
    <row r="115" spans="2:2" x14ac:dyDescent="0.4">
      <c r="B115" s="213"/>
    </row>
    <row r="116" spans="2:2" x14ac:dyDescent="0.4">
      <c r="B116" s="213"/>
    </row>
    <row r="117" spans="2:2" x14ac:dyDescent="0.4">
      <c r="B117" s="213"/>
    </row>
    <row r="118" spans="2:2" x14ac:dyDescent="0.4">
      <c r="B118" s="213"/>
    </row>
    <row r="119" spans="2:2" x14ac:dyDescent="0.4">
      <c r="B119" s="213"/>
    </row>
    <row r="120" spans="2:2" x14ac:dyDescent="0.4">
      <c r="B120" s="213"/>
    </row>
    <row r="121" spans="2:2" x14ac:dyDescent="0.4">
      <c r="B121" s="213"/>
    </row>
    <row r="122" spans="2:2" x14ac:dyDescent="0.4">
      <c r="B122" s="213"/>
    </row>
    <row r="123" spans="2:2" x14ac:dyDescent="0.4">
      <c r="B123" s="213"/>
    </row>
    <row r="124" spans="2:2" x14ac:dyDescent="0.4">
      <c r="B124" s="213"/>
    </row>
    <row r="125" spans="2:2" x14ac:dyDescent="0.4">
      <c r="B125" s="213"/>
    </row>
    <row r="126" spans="2:2" x14ac:dyDescent="0.4">
      <c r="B126" s="213"/>
    </row>
    <row r="127" spans="2:2" x14ac:dyDescent="0.4">
      <c r="B127" s="213"/>
    </row>
    <row r="128" spans="2:2" x14ac:dyDescent="0.4">
      <c r="B128" s="213"/>
    </row>
    <row r="129" spans="2:2" x14ac:dyDescent="0.4">
      <c r="B129" s="213"/>
    </row>
    <row r="130" spans="2:2" x14ac:dyDescent="0.4">
      <c r="B130" s="213"/>
    </row>
    <row r="131" spans="2:2" x14ac:dyDescent="0.4">
      <c r="B131" s="213"/>
    </row>
    <row r="132" spans="2:2" x14ac:dyDescent="0.4">
      <c r="B132" s="213"/>
    </row>
    <row r="133" spans="2:2" x14ac:dyDescent="0.4">
      <c r="B133" s="213"/>
    </row>
    <row r="134" spans="2:2" x14ac:dyDescent="0.4">
      <c r="B134" s="213"/>
    </row>
    <row r="135" spans="2:2" x14ac:dyDescent="0.4">
      <c r="B135" s="213"/>
    </row>
    <row r="136" spans="2:2" x14ac:dyDescent="0.4">
      <c r="B136" s="213"/>
    </row>
    <row r="137" spans="2:2" x14ac:dyDescent="0.4">
      <c r="B137" s="213"/>
    </row>
    <row r="138" spans="2:2" x14ac:dyDescent="0.4">
      <c r="B138" s="213"/>
    </row>
    <row r="139" spans="2:2" x14ac:dyDescent="0.4">
      <c r="B139" s="213"/>
    </row>
    <row r="140" spans="2:2" x14ac:dyDescent="0.4">
      <c r="B140" s="213"/>
    </row>
    <row r="141" spans="2:2" x14ac:dyDescent="0.4">
      <c r="B141" s="213"/>
    </row>
    <row r="142" spans="2:2" x14ac:dyDescent="0.4">
      <c r="B142" s="213"/>
    </row>
    <row r="143" spans="2:2" x14ac:dyDescent="0.4">
      <c r="B143" s="213"/>
    </row>
    <row r="144" spans="2:2" x14ac:dyDescent="0.4">
      <c r="B144" s="213"/>
    </row>
    <row r="145" spans="2:2" x14ac:dyDescent="0.4">
      <c r="B145" s="213"/>
    </row>
    <row r="146" spans="2:2" x14ac:dyDescent="0.4">
      <c r="B146" s="213"/>
    </row>
    <row r="147" spans="2:2" x14ac:dyDescent="0.4">
      <c r="B147" s="213"/>
    </row>
    <row r="148" spans="2:2" x14ac:dyDescent="0.4">
      <c r="B148" s="213"/>
    </row>
    <row r="149" spans="2:2" x14ac:dyDescent="0.4">
      <c r="B149" s="213"/>
    </row>
    <row r="150" spans="2:2" x14ac:dyDescent="0.4">
      <c r="B150" s="213"/>
    </row>
    <row r="151" spans="2:2" x14ac:dyDescent="0.4">
      <c r="B151" s="213"/>
    </row>
    <row r="152" spans="2:2" x14ac:dyDescent="0.4">
      <c r="B152" s="213"/>
    </row>
    <row r="153" spans="2:2" x14ac:dyDescent="0.4">
      <c r="B153" s="213"/>
    </row>
    <row r="154" spans="2:2" x14ac:dyDescent="0.4">
      <c r="B154" s="213"/>
    </row>
    <row r="155" spans="2:2" x14ac:dyDescent="0.4">
      <c r="B155" s="213"/>
    </row>
    <row r="156" spans="2:2" x14ac:dyDescent="0.4">
      <c r="B156" s="213"/>
    </row>
    <row r="157" spans="2:2" x14ac:dyDescent="0.4">
      <c r="B157" s="213"/>
    </row>
    <row r="158" spans="2:2" x14ac:dyDescent="0.4">
      <c r="B158" s="213"/>
    </row>
    <row r="159" spans="2:2" x14ac:dyDescent="0.4">
      <c r="B159" s="213"/>
    </row>
    <row r="160" spans="2:2" x14ac:dyDescent="0.4">
      <c r="B160" s="213"/>
    </row>
    <row r="161" spans="2:2" x14ac:dyDescent="0.4">
      <c r="B161" s="213"/>
    </row>
    <row r="162" spans="2:2" x14ac:dyDescent="0.4">
      <c r="B162" s="213"/>
    </row>
    <row r="163" spans="2:2" x14ac:dyDescent="0.4">
      <c r="B163" s="213"/>
    </row>
    <row r="164" spans="2:2" x14ac:dyDescent="0.4">
      <c r="B164" s="213"/>
    </row>
    <row r="165" spans="2:2" x14ac:dyDescent="0.4">
      <c r="B165" s="213"/>
    </row>
    <row r="166" spans="2:2" x14ac:dyDescent="0.4">
      <c r="B166" s="213"/>
    </row>
    <row r="167" spans="2:2" x14ac:dyDescent="0.4">
      <c r="B167" s="213"/>
    </row>
    <row r="168" spans="2:2" x14ac:dyDescent="0.4">
      <c r="B168" s="213"/>
    </row>
    <row r="169" spans="2:2" x14ac:dyDescent="0.4">
      <c r="B169" s="213"/>
    </row>
    <row r="170" spans="2:2" x14ac:dyDescent="0.4">
      <c r="B170" s="213"/>
    </row>
    <row r="171" spans="2:2" x14ac:dyDescent="0.4">
      <c r="B171" s="213"/>
    </row>
    <row r="172" spans="2:2" x14ac:dyDescent="0.4">
      <c r="B172" s="213"/>
    </row>
    <row r="173" spans="2:2" x14ac:dyDescent="0.4">
      <c r="B173" s="213"/>
    </row>
    <row r="174" spans="2:2" x14ac:dyDescent="0.4">
      <c r="B174" s="213"/>
    </row>
    <row r="175" spans="2:2" x14ac:dyDescent="0.4">
      <c r="B175" s="213"/>
    </row>
    <row r="176" spans="2:2" x14ac:dyDescent="0.4">
      <c r="B176" s="213"/>
    </row>
    <row r="177" spans="2:2" x14ac:dyDescent="0.4">
      <c r="B177" s="213"/>
    </row>
    <row r="178" spans="2:2" x14ac:dyDescent="0.4">
      <c r="B178" s="213"/>
    </row>
    <row r="179" spans="2:2" x14ac:dyDescent="0.4">
      <c r="B179" s="213"/>
    </row>
    <row r="180" spans="2:2" x14ac:dyDescent="0.4">
      <c r="B180" s="213"/>
    </row>
    <row r="181" spans="2:2" x14ac:dyDescent="0.4">
      <c r="B181" s="213"/>
    </row>
    <row r="182" spans="2:2" x14ac:dyDescent="0.4">
      <c r="B182" s="213"/>
    </row>
    <row r="183" spans="2:2" x14ac:dyDescent="0.4">
      <c r="B183" s="213"/>
    </row>
    <row r="184" spans="2:2" x14ac:dyDescent="0.4">
      <c r="B184" s="213"/>
    </row>
    <row r="185" spans="2:2" x14ac:dyDescent="0.4">
      <c r="B185" s="213"/>
    </row>
    <row r="186" spans="2:2" x14ac:dyDescent="0.4">
      <c r="B186" s="213"/>
    </row>
    <row r="187" spans="2:2" x14ac:dyDescent="0.4">
      <c r="B187" s="213"/>
    </row>
    <row r="188" spans="2:2" x14ac:dyDescent="0.4">
      <c r="B188" s="213"/>
    </row>
    <row r="189" spans="2:2" x14ac:dyDescent="0.4">
      <c r="B189" s="213"/>
    </row>
    <row r="190" spans="2:2" x14ac:dyDescent="0.4">
      <c r="B190" s="213"/>
    </row>
    <row r="191" spans="2:2" x14ac:dyDescent="0.4">
      <c r="B191" s="213"/>
    </row>
    <row r="192" spans="2:2" x14ac:dyDescent="0.4">
      <c r="B192" s="213"/>
    </row>
    <row r="193" spans="2:2" x14ac:dyDescent="0.4">
      <c r="B193" s="213"/>
    </row>
    <row r="194" spans="2:2" x14ac:dyDescent="0.4">
      <c r="B194" s="213"/>
    </row>
    <row r="195" spans="2:2" x14ac:dyDescent="0.4">
      <c r="B195" s="213"/>
    </row>
    <row r="196" spans="2:2" x14ac:dyDescent="0.4">
      <c r="B196" s="213"/>
    </row>
    <row r="197" spans="2:2" x14ac:dyDescent="0.4">
      <c r="B197" s="213"/>
    </row>
    <row r="198" spans="2:2" x14ac:dyDescent="0.4">
      <c r="B198" s="213"/>
    </row>
    <row r="199" spans="2:2" x14ac:dyDescent="0.4">
      <c r="B199" s="213"/>
    </row>
    <row r="200" spans="2:2" x14ac:dyDescent="0.4">
      <c r="B200" s="213"/>
    </row>
    <row r="201" spans="2:2" x14ac:dyDescent="0.4">
      <c r="B201" s="213"/>
    </row>
    <row r="202" spans="2:2" x14ac:dyDescent="0.4">
      <c r="B202" s="213"/>
    </row>
    <row r="203" spans="2:2" x14ac:dyDescent="0.4">
      <c r="B203" s="213"/>
    </row>
    <row r="204" spans="2:2" x14ac:dyDescent="0.4">
      <c r="B204" s="213"/>
    </row>
    <row r="205" spans="2:2" x14ac:dyDescent="0.4">
      <c r="B205" s="213"/>
    </row>
    <row r="206" spans="2:2" x14ac:dyDescent="0.4">
      <c r="B206" s="213"/>
    </row>
    <row r="207" spans="2:2" x14ac:dyDescent="0.4">
      <c r="B207" s="213"/>
    </row>
    <row r="208" spans="2:2" x14ac:dyDescent="0.4">
      <c r="B208" s="213"/>
    </row>
    <row r="209" spans="2:2" x14ac:dyDescent="0.4">
      <c r="B209" s="213"/>
    </row>
    <row r="210" spans="2:2" x14ac:dyDescent="0.4">
      <c r="B210" s="213"/>
    </row>
    <row r="211" spans="2:2" x14ac:dyDescent="0.4">
      <c r="B211" s="213"/>
    </row>
  </sheetData>
  <mergeCells count="1">
    <mergeCell ref="A1:B1"/>
  </mergeCells>
  <phoneticPr fontId="6" type="noConversion"/>
  <pageMargins left="0.78740157499999996" right="0.78740157499999996" top="0.89" bottom="0.984251969" header="0.4921259845" footer="0.4921259845"/>
  <pageSetup paperSize="9" scale="94" orientation="portrait" horizontalDpi="355" verticalDpi="355" r:id="rId1"/>
  <headerFooter alignWithMargins="0">
    <oddHeader>&amp;R&amp;B</oddHeader>
    <oddFooter>&amp;L&amp;9Check-list d'audit&amp;C&amp;8SUIVI DES CONSOMMATIONS ET GESTION DES INSTALLATIONS&amp;R&amp;9Page 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AU2004"/>
  <sheetViews>
    <sheetView topLeftCell="A62" workbookViewId="0">
      <pane xSplit="6480" topLeftCell="AP1" activePane="topRight"/>
      <selection activeCell="E2" sqref="A2:IV2"/>
      <selection pane="topRight" activeCell="AT65" sqref="AT65"/>
    </sheetView>
  </sheetViews>
  <sheetFormatPr baseColWidth="10" defaultColWidth="11.44140625" defaultRowHeight="12.3" x14ac:dyDescent="0.4"/>
  <cols>
    <col min="1" max="1" width="2.44140625" style="6" customWidth="1"/>
    <col min="2" max="2" width="14.83203125" style="6" customWidth="1"/>
    <col min="3" max="3" width="7" style="6" customWidth="1"/>
    <col min="4" max="4" width="63" style="6" customWidth="1"/>
    <col min="5" max="5" width="13" style="9" customWidth="1"/>
    <col min="6" max="6" width="4.1640625" style="6" customWidth="1"/>
    <col min="7" max="7" width="4.44140625" style="6" customWidth="1"/>
    <col min="8" max="8" width="3.83203125" style="6" customWidth="1"/>
    <col min="9" max="9" width="4.27734375" style="13" customWidth="1"/>
    <col min="10" max="10" width="6.27734375" style="6" customWidth="1"/>
    <col min="11" max="13" width="5" style="6" customWidth="1"/>
    <col min="14" max="14" width="5.44140625" style="6" customWidth="1"/>
    <col min="15" max="15" width="5.83203125" style="6" customWidth="1"/>
    <col min="16" max="28" width="3.5546875" style="6" customWidth="1"/>
    <col min="29" max="39" width="3.27734375" style="6" customWidth="1"/>
    <col min="40" max="40" width="4.71875" style="6" customWidth="1"/>
    <col min="41" max="41" width="18.71875" style="6" customWidth="1"/>
    <col min="42" max="42" width="14.5546875" style="6" customWidth="1"/>
    <col min="43" max="45" width="4.71875" style="6" customWidth="1"/>
    <col min="46" max="47" width="4.71875" style="318" customWidth="1"/>
    <col min="48" max="51" width="4.71875" style="6" customWidth="1"/>
    <col min="52" max="16384" width="11.44140625" style="6"/>
  </cols>
  <sheetData>
    <row r="1" spans="1:47" ht="22.5" customHeight="1" x14ac:dyDescent="0.7">
      <c r="A1" s="50" t="s">
        <v>121</v>
      </c>
      <c r="R1" t="s">
        <v>2</v>
      </c>
      <c r="S1"/>
      <c r="AP1"/>
      <c r="AT1" s="324" t="s">
        <v>140</v>
      </c>
    </row>
    <row r="2" spans="1:47" ht="22.5" customHeight="1" x14ac:dyDescent="0.7">
      <c r="A2" s="50"/>
      <c r="R2"/>
      <c r="S2"/>
      <c r="AP2"/>
      <c r="AT2" s="401" t="s">
        <v>145</v>
      </c>
      <c r="AU2" s="401" t="s">
        <v>146</v>
      </c>
    </row>
    <row r="3" spans="1:47" ht="21.75" customHeight="1" x14ac:dyDescent="0.7">
      <c r="R3" s="26">
        <v>1</v>
      </c>
      <c r="S3" s="26"/>
      <c r="AP3" s="44">
        <v>1</v>
      </c>
      <c r="AT3" s="402"/>
      <c r="AU3" s="402"/>
    </row>
    <row r="4" spans="1:47" ht="24.75" customHeight="1" x14ac:dyDescent="0.5">
      <c r="B4" s="137" t="s">
        <v>10</v>
      </c>
      <c r="R4" s="31">
        <v>2</v>
      </c>
      <c r="S4" s="31"/>
      <c r="AP4" s="45">
        <v>2</v>
      </c>
      <c r="AT4" s="401"/>
      <c r="AU4" s="401"/>
    </row>
    <row r="5" spans="1:47" ht="15.3" x14ac:dyDescent="0.7">
      <c r="B5" s="144" t="s">
        <v>25</v>
      </c>
      <c r="D5" s="6" t="str">
        <f>IF(E5=1,"Après 1975","Avant 1975")</f>
        <v>Avant 1975</v>
      </c>
      <c r="E5" s="6">
        <v>0</v>
      </c>
      <c r="R5" s="26">
        <v>3</v>
      </c>
      <c r="S5" s="31"/>
      <c r="AP5" s="45">
        <v>3</v>
      </c>
      <c r="AT5" s="319">
        <f>IF(E5=0,0,1)</f>
        <v>0</v>
      </c>
    </row>
    <row r="6" spans="1:47" ht="15" x14ac:dyDescent="0.45">
      <c r="B6" s="144" t="s">
        <v>26</v>
      </c>
      <c r="D6" s="6" t="str">
        <f>IF(E6=1,"Bâtiment climatisé",IF(E6=2,"Bâtiment climatisé","Bâtiment climatisé avec chauffage électrique"))</f>
        <v>Bâtiment climatisé avec chauffage électrique</v>
      </c>
      <c r="E6" s="6">
        <v>0</v>
      </c>
      <c r="R6" s="31"/>
      <c r="S6" s="31"/>
      <c r="AP6" s="45"/>
      <c r="AT6" s="319">
        <f>IF(E6=0,0,1)</f>
        <v>0</v>
      </c>
    </row>
    <row r="7" spans="1:47" ht="15" x14ac:dyDescent="0.5">
      <c r="B7" s="137"/>
      <c r="R7" s="31"/>
      <c r="S7" s="31"/>
      <c r="AP7" s="45"/>
    </row>
    <row r="8" spans="1:47" ht="15" x14ac:dyDescent="0.4">
      <c r="B8" s="55" t="s">
        <v>18</v>
      </c>
      <c r="R8" s="31"/>
      <c r="S8" s="31"/>
      <c r="AP8" s="45"/>
    </row>
    <row r="9" spans="1:47" ht="15" x14ac:dyDescent="0.7">
      <c r="B9" s="6" t="s">
        <v>47</v>
      </c>
      <c r="E9" s="6">
        <v>2</v>
      </c>
      <c r="S9" s="26"/>
      <c r="AP9" s="44"/>
    </row>
    <row r="10" spans="1:47" x14ac:dyDescent="0.4">
      <c r="B10" s="6" t="s">
        <v>14</v>
      </c>
      <c r="C10" s="55">
        <f>IF(E9=1,questionnaire!AJ9/3.6,questionnaire!AJ9)</f>
        <v>0</v>
      </c>
      <c r="E10" s="6"/>
    </row>
    <row r="11" spans="1:47" x14ac:dyDescent="0.4">
      <c r="B11" s="138" t="s">
        <v>19</v>
      </c>
      <c r="E11" s="6"/>
    </row>
    <row r="12" spans="1:47" ht="14.25" customHeight="1" x14ac:dyDescent="0.4">
      <c r="B12" s="6" t="s">
        <v>48</v>
      </c>
      <c r="E12" s="6">
        <v>1</v>
      </c>
    </row>
    <row r="13" spans="1:47" customFormat="1" ht="13.5" customHeight="1" thickBot="1" x14ac:dyDescent="0.45">
      <c r="A13" s="6"/>
      <c r="B13" s="6" t="s">
        <v>14</v>
      </c>
      <c r="C13" s="55">
        <f>IF(E12=1,questionnaire!AJ11*10,questionnaire!AJ11)</f>
        <v>0</v>
      </c>
      <c r="D13" s="6"/>
      <c r="E13" s="6"/>
      <c r="F13" s="142">
        <v>0</v>
      </c>
      <c r="G13" s="142">
        <v>10</v>
      </c>
      <c r="H13" s="143">
        <f>G13+10</f>
        <v>20</v>
      </c>
      <c r="I13" s="143">
        <f t="shared" ref="I13:AL13" si="0">H13+10</f>
        <v>30</v>
      </c>
      <c r="J13" s="143">
        <f t="shared" si="0"/>
        <v>40</v>
      </c>
      <c r="K13" s="143">
        <f t="shared" si="0"/>
        <v>50</v>
      </c>
      <c r="L13" s="143">
        <f t="shared" si="0"/>
        <v>60</v>
      </c>
      <c r="M13" s="143">
        <f t="shared" si="0"/>
        <v>70</v>
      </c>
      <c r="N13" s="143">
        <f t="shared" si="0"/>
        <v>80</v>
      </c>
      <c r="O13" s="143">
        <f t="shared" si="0"/>
        <v>90</v>
      </c>
      <c r="P13" s="143">
        <f t="shared" si="0"/>
        <v>100</v>
      </c>
      <c r="Q13" s="143">
        <f t="shared" si="0"/>
        <v>110</v>
      </c>
      <c r="R13" s="143">
        <f t="shared" si="0"/>
        <v>120</v>
      </c>
      <c r="S13" s="143">
        <f t="shared" si="0"/>
        <v>130</v>
      </c>
      <c r="T13" s="143">
        <f t="shared" si="0"/>
        <v>140</v>
      </c>
      <c r="U13" s="143">
        <f t="shared" si="0"/>
        <v>150</v>
      </c>
      <c r="V13" s="143">
        <f t="shared" si="0"/>
        <v>160</v>
      </c>
      <c r="W13" s="143">
        <f t="shared" si="0"/>
        <v>170</v>
      </c>
      <c r="X13" s="143">
        <f t="shared" si="0"/>
        <v>180</v>
      </c>
      <c r="Y13" s="143">
        <f t="shared" si="0"/>
        <v>190</v>
      </c>
      <c r="Z13" s="143">
        <f t="shared" si="0"/>
        <v>200</v>
      </c>
      <c r="AA13" s="143">
        <f t="shared" si="0"/>
        <v>210</v>
      </c>
      <c r="AB13" s="143">
        <f t="shared" si="0"/>
        <v>220</v>
      </c>
      <c r="AC13" s="143">
        <f t="shared" si="0"/>
        <v>230</v>
      </c>
      <c r="AD13" s="143">
        <f t="shared" si="0"/>
        <v>240</v>
      </c>
      <c r="AE13" s="143">
        <f t="shared" si="0"/>
        <v>250</v>
      </c>
      <c r="AF13" s="143">
        <f t="shared" si="0"/>
        <v>260</v>
      </c>
      <c r="AG13" s="143">
        <f t="shared" si="0"/>
        <v>270</v>
      </c>
      <c r="AH13" s="143">
        <f t="shared" si="0"/>
        <v>280</v>
      </c>
      <c r="AI13" s="143">
        <f t="shared" si="0"/>
        <v>290</v>
      </c>
      <c r="AJ13" s="143">
        <f t="shared" si="0"/>
        <v>300</v>
      </c>
      <c r="AK13" s="143">
        <f t="shared" si="0"/>
        <v>310</v>
      </c>
      <c r="AL13" s="143">
        <f t="shared" si="0"/>
        <v>320</v>
      </c>
      <c r="AM13" s="143"/>
      <c r="AN13" s="143"/>
      <c r="AT13" s="319"/>
      <c r="AU13" s="319"/>
    </row>
    <row r="14" spans="1:47" customFormat="1" ht="13.5" customHeight="1" thickBot="1" x14ac:dyDescent="0.45">
      <c r="A14" s="6"/>
      <c r="B14" s="138" t="s">
        <v>21</v>
      </c>
      <c r="C14" s="55">
        <f>C13+C10</f>
        <v>0</v>
      </c>
      <c r="D14" s="6">
        <f>IF(E5=1,1,0)</f>
        <v>0</v>
      </c>
      <c r="E14" s="6" t="s">
        <v>24</v>
      </c>
      <c r="F14" s="139">
        <f>IF(AND(C14&gt;0,calcul!$C14&lt;10),1,0)*D14</f>
        <v>0</v>
      </c>
      <c r="G14" s="140">
        <f>IF(AND(calcul!$C14&gt;=G13,$C14&lt;H13),1,0)*$D14</f>
        <v>0</v>
      </c>
      <c r="H14" s="140">
        <f>IF(AND(calcul!$C14&gt;=H13,$C14&lt;I13),1,0)*$D14</f>
        <v>0</v>
      </c>
      <c r="I14" s="140">
        <f>IF(AND(calcul!$C14&gt;=I13,$C14&lt;J13),1,0)*$D14</f>
        <v>0</v>
      </c>
      <c r="J14" s="140">
        <f>IF(AND(calcul!$C14&gt;=J13,$C14&lt;K13),1,0)*$D14</f>
        <v>0</v>
      </c>
      <c r="K14" s="140">
        <f>IF(AND(calcul!$C14&gt;=K13,$C14&lt;L13),1,0)*$D14</f>
        <v>0</v>
      </c>
      <c r="L14" s="140">
        <f>IF(AND(calcul!$C14&gt;=L13,$C14&lt;M13),1,0)*$D14</f>
        <v>0</v>
      </c>
      <c r="M14" s="140">
        <f>IF(AND(calcul!$C14&gt;=M13,$C14&lt;N13),1,0)*$D14</f>
        <v>0</v>
      </c>
      <c r="N14" s="140">
        <f>IF(AND(calcul!$C14&gt;=N13,$C14&lt;O13),1,0)*$D14</f>
        <v>0</v>
      </c>
      <c r="O14" s="140">
        <f>IF(AND(calcul!$C14&gt;=O13,$C14&lt;P13),1,0)*$D14</f>
        <v>0</v>
      </c>
      <c r="P14" s="140">
        <f>IF(AND(calcul!$C14&gt;=P13,$C14&lt;Q13),1,0)*$D14</f>
        <v>0</v>
      </c>
      <c r="Q14" s="140">
        <f>IF(AND(calcul!$C14&gt;=Q13,$C14&lt;R13),1,0)*$D14</f>
        <v>0</v>
      </c>
      <c r="R14" s="140">
        <f>IF(AND(calcul!$C14&gt;=R13,$C14&lt;S13),1,0)*$D14</f>
        <v>0</v>
      </c>
      <c r="S14" s="140">
        <f>IF(AND(calcul!$C14&gt;=S13,$C14&lt;T13),1,0)*$D14</f>
        <v>0</v>
      </c>
      <c r="T14" s="140">
        <f>IF(AND(calcul!$C14&gt;=T13,$C14&lt;U13),1,0)*$D14</f>
        <v>0</v>
      </c>
      <c r="U14" s="140">
        <f>IF(AND(calcul!$C14&gt;=U13,$C14&lt;V13),1,0)*$D14</f>
        <v>0</v>
      </c>
      <c r="V14" s="140">
        <f>IF(AND(calcul!$C14&gt;=V13,$C14&lt;W13),1,0)*$D14</f>
        <v>0</v>
      </c>
      <c r="W14" s="140">
        <f>IF(AND(calcul!$C14&gt;=W13,$C14&lt;X13),1,0)*$D14</f>
        <v>0</v>
      </c>
      <c r="X14" s="140">
        <f>IF(AND(calcul!$C14&gt;=X13,$C14&lt;Y13),1,0)*$D14</f>
        <v>0</v>
      </c>
      <c r="Y14" s="140">
        <f>IF(AND(calcul!$C14&gt;=Y13,$C14&lt;Z13),1,0)*$D14</f>
        <v>0</v>
      </c>
      <c r="Z14" s="140">
        <f>IF(AND(calcul!$C14&gt;=Z13,$C14&lt;AA13),1,0)*$D14</f>
        <v>0</v>
      </c>
      <c r="AA14" s="140">
        <f>IF(AND(calcul!$C14&gt;=AA13,$C14&lt;AB13),1,0)*$D14</f>
        <v>0</v>
      </c>
      <c r="AB14" s="140">
        <f>IF(AND(calcul!$C14&gt;=AB13,$C14&lt;AC13),1,0)*$D14</f>
        <v>0</v>
      </c>
      <c r="AC14" s="140">
        <f>IF(AND(calcul!$C14&gt;=AC13,$C14&lt;AD13),1,0)*$D14</f>
        <v>0</v>
      </c>
      <c r="AD14" s="140">
        <f>IF(AND(calcul!$C14&gt;=AD13,$C14&lt;AE13),1,0)*$D14</f>
        <v>0</v>
      </c>
      <c r="AE14" s="140">
        <f>IF(AND(calcul!$C14&gt;=AE13,$C14&lt;AF13),1,0)*$D14</f>
        <v>0</v>
      </c>
      <c r="AF14" s="140">
        <f>IF(AND(calcul!$C14&gt;=AF13,$C14&lt;AG13),1,0)*$D14</f>
        <v>0</v>
      </c>
      <c r="AG14" s="140">
        <f>IF(AND(calcul!$C14&gt;=AG13,$C14&lt;AH13),1,0)*$D14</f>
        <v>0</v>
      </c>
      <c r="AH14" s="140">
        <f>IF(AND(calcul!$C14&gt;=AH13,$C14&lt;AI13),1,0)*$D14</f>
        <v>0</v>
      </c>
      <c r="AI14" s="140">
        <f>IF(AND(calcul!$C14&gt;=AI13,$C14&lt;AJ13),1,0)*$D14</f>
        <v>0</v>
      </c>
      <c r="AJ14" s="140">
        <f>IF(AND(calcul!$C14&gt;=AJ13,$C14&lt;AK13),1,0)*$D14</f>
        <v>0</v>
      </c>
      <c r="AK14" s="140">
        <f>IF(AND(calcul!$C14&gt;=AK13,$C14&lt;AL13),1,0)*$D14</f>
        <v>0</v>
      </c>
      <c r="AL14" s="140"/>
      <c r="AT14" s="318"/>
      <c r="AU14" s="319">
        <f>IF(C14=0,0,1)</f>
        <v>0</v>
      </c>
    </row>
    <row r="15" spans="1:47" customFormat="1" ht="13.5" customHeight="1" thickBot="1" x14ac:dyDescent="0.45">
      <c r="A15" s="6"/>
      <c r="B15" s="6"/>
      <c r="C15" s="55"/>
      <c r="D15" s="6">
        <f>IF(E5=2,1,0)</f>
        <v>0</v>
      </c>
      <c r="E15" s="6" t="s">
        <v>23</v>
      </c>
      <c r="F15" s="139">
        <f>IF(AND(C14&gt;0,calcul!$C14&lt;10),1,0)*D15</f>
        <v>0</v>
      </c>
      <c r="G15" s="140">
        <f>IF(AND(calcul!$C14&gt;=G13,$C14&lt;H13),1,0)*$D15</f>
        <v>0</v>
      </c>
      <c r="H15" s="140">
        <f>IF(AND(calcul!$C14&gt;=H13,$C14&lt;I13),1,0)*$D15</f>
        <v>0</v>
      </c>
      <c r="I15" s="140">
        <f>IF(AND(calcul!$C14&gt;=I13,$C14&lt;J13),1,0)*$D15</f>
        <v>0</v>
      </c>
      <c r="J15" s="140">
        <f>IF(AND(calcul!$C14&gt;=J13,$C14&lt;K13),1,0)*$D15</f>
        <v>0</v>
      </c>
      <c r="K15" s="140">
        <f>IF(AND(calcul!$C14&gt;=K13,$C14&lt;L13),1,0)*$D15</f>
        <v>0</v>
      </c>
      <c r="L15" s="140">
        <f>IF(AND(calcul!$C14&gt;=L13,$C14&lt;M13),1,0)*$D15</f>
        <v>0</v>
      </c>
      <c r="M15" s="140">
        <f>IF(AND(calcul!$C14&gt;=M13,$C14&lt;N13),1,0)*$D15</f>
        <v>0</v>
      </c>
      <c r="N15" s="140">
        <f>IF(AND(calcul!$C14&gt;=N13,$C14&lt;O13),1,0)*$D15</f>
        <v>0</v>
      </c>
      <c r="O15" s="140">
        <f>IF(AND(calcul!$C14&gt;=O13,$C14&lt;P13),1,0)*$D15</f>
        <v>0</v>
      </c>
      <c r="P15" s="140">
        <f>IF(AND(calcul!$C14&gt;=P13,$C14&lt;Q13),1,0)*$D15</f>
        <v>0</v>
      </c>
      <c r="Q15" s="140">
        <f>IF(AND(calcul!$C14&gt;=Q13,$C14&lt;R13),1,0)*$D15</f>
        <v>0</v>
      </c>
      <c r="R15" s="140">
        <f>IF(AND(calcul!$C14&gt;=R13,$C14&lt;S13),1,0)*$D15</f>
        <v>0</v>
      </c>
      <c r="S15" s="140">
        <f>IF(AND(calcul!$C14&gt;=S13,$C14&lt;T13),1,0)*$D15</f>
        <v>0</v>
      </c>
      <c r="T15" s="140">
        <f>IF(AND(calcul!$C14&gt;=T13,$C14&lt;U13),1,0)*$D15</f>
        <v>0</v>
      </c>
      <c r="U15" s="140">
        <f>IF(AND(calcul!$C14&gt;=U13,$C14&lt;V13),1,0)*$D15</f>
        <v>0</v>
      </c>
      <c r="V15" s="140">
        <f>IF(AND(calcul!$C14&gt;=V13,$C14&lt;W13),1,0)*$D15</f>
        <v>0</v>
      </c>
      <c r="W15" s="140">
        <f>IF(AND(calcul!$C14&gt;=W13,$C14&lt;X13),1,0)*$D15</f>
        <v>0</v>
      </c>
      <c r="X15" s="140">
        <f>IF(AND(calcul!$C14&gt;=X13,$C14&lt;Y13),1,0)*$D15</f>
        <v>0</v>
      </c>
      <c r="Y15" s="140">
        <f>IF(AND(calcul!$C14&gt;=Y13,$C14&lt;Z13),1,0)*$D15</f>
        <v>0</v>
      </c>
      <c r="Z15" s="140">
        <f>IF(AND(calcul!$C14&gt;=Z13,$C14&lt;AA13),1,0)*$D15</f>
        <v>0</v>
      </c>
      <c r="AA15" s="140">
        <f>IF(AND(calcul!$C14&gt;=AA13,$C14&lt;AB13),1,0)*$D15</f>
        <v>0</v>
      </c>
      <c r="AB15" s="140">
        <f>IF(AND(calcul!$C14&gt;=AB13,$C14&lt;AC13),1,0)*$D15</f>
        <v>0</v>
      </c>
      <c r="AC15" s="140">
        <f>IF(AND(calcul!$C14&gt;=AC13,$C14&lt;AD13),1,0)*$D15</f>
        <v>0</v>
      </c>
      <c r="AD15" s="140">
        <f>IF(AND(calcul!$C14&gt;=AD13,$C14&lt;AE13),1,0)*$D15</f>
        <v>0</v>
      </c>
      <c r="AE15" s="140">
        <f>IF(AND(calcul!$C14&gt;=AE13,$C14&lt;AF13),1,0)*$D15</f>
        <v>0</v>
      </c>
      <c r="AF15" s="140">
        <f>IF(AND(calcul!$C14&gt;=AF13,$C14&lt;AG13),1,0)*$D15</f>
        <v>0</v>
      </c>
      <c r="AG15" s="140">
        <f>IF(AND(calcul!$C14&gt;=AG13,$C14&lt;AH13),1,0)*$D15</f>
        <v>0</v>
      </c>
      <c r="AH15" s="140">
        <f>IF(AND(calcul!$C14&gt;=AH13,$C14&lt;AI13),1,0)*$D15</f>
        <v>0</v>
      </c>
      <c r="AI15" s="140">
        <f>IF(AND(calcul!$C14&gt;=AI13,$C14&lt;AJ13),1,0)*$D15</f>
        <v>0</v>
      </c>
      <c r="AJ15" s="140">
        <f>IF(AND(calcul!$C14&gt;=AJ13,$C14&lt;AK13),1,0)*$D15</f>
        <v>0</v>
      </c>
      <c r="AK15" s="140">
        <f>IF(AND(calcul!$C14&gt;=AK13,$C14&lt;AL13),1,0)*$D15</f>
        <v>0</v>
      </c>
      <c r="AL15" s="140"/>
      <c r="AT15" s="319"/>
      <c r="AU15" s="319"/>
    </row>
    <row r="16" spans="1:47" customFormat="1" ht="13.5" customHeight="1" x14ac:dyDescent="0.4">
      <c r="A16" s="6"/>
      <c r="B16" s="6"/>
      <c r="C16" s="55"/>
      <c r="D16" s="6"/>
      <c r="E16" s="6"/>
      <c r="H16" s="6"/>
      <c r="I16" s="13"/>
      <c r="J16" s="7"/>
      <c r="AT16" s="319"/>
      <c r="AU16" s="319"/>
    </row>
    <row r="17" spans="1:47" customFormat="1" ht="13.5" customHeight="1" x14ac:dyDescent="0.4">
      <c r="A17" s="6"/>
      <c r="B17" s="6"/>
      <c r="C17" s="55"/>
      <c r="D17" s="6"/>
      <c r="E17" s="6"/>
      <c r="H17" s="6"/>
      <c r="I17" s="13"/>
      <c r="J17" s="7"/>
      <c r="AT17" s="319"/>
      <c r="AU17" s="319"/>
    </row>
    <row r="18" spans="1:47" customFormat="1" ht="13.5" customHeight="1" thickBot="1" x14ac:dyDescent="0.45">
      <c r="A18" s="6"/>
      <c r="B18" s="138" t="s">
        <v>20</v>
      </c>
      <c r="C18" s="55">
        <f>questionnaire!AJ13</f>
        <v>0</v>
      </c>
      <c r="D18" s="6"/>
      <c r="E18" s="6"/>
      <c r="F18" s="142">
        <v>0</v>
      </c>
      <c r="G18" s="142">
        <v>10</v>
      </c>
      <c r="H18" s="143">
        <f>G18+10</f>
        <v>20</v>
      </c>
      <c r="I18" s="143">
        <f t="shared" ref="I18:AL18" si="1">H18+10</f>
        <v>30</v>
      </c>
      <c r="J18" s="143">
        <f t="shared" si="1"/>
        <v>40</v>
      </c>
      <c r="K18" s="143">
        <f t="shared" si="1"/>
        <v>50</v>
      </c>
      <c r="L18" s="143">
        <f t="shared" si="1"/>
        <v>60</v>
      </c>
      <c r="M18" s="143">
        <f t="shared" si="1"/>
        <v>70</v>
      </c>
      <c r="N18" s="143">
        <f t="shared" si="1"/>
        <v>80</v>
      </c>
      <c r="O18" s="143">
        <f t="shared" si="1"/>
        <v>90</v>
      </c>
      <c r="P18" s="143">
        <f t="shared" si="1"/>
        <v>100</v>
      </c>
      <c r="Q18" s="143">
        <f t="shared" si="1"/>
        <v>110</v>
      </c>
      <c r="R18" s="143">
        <f t="shared" si="1"/>
        <v>120</v>
      </c>
      <c r="S18" s="143">
        <f t="shared" si="1"/>
        <v>130</v>
      </c>
      <c r="T18" s="143">
        <f t="shared" si="1"/>
        <v>140</v>
      </c>
      <c r="U18" s="143">
        <f t="shared" si="1"/>
        <v>150</v>
      </c>
      <c r="V18" s="143">
        <f t="shared" si="1"/>
        <v>160</v>
      </c>
      <c r="W18" s="143">
        <f t="shared" si="1"/>
        <v>170</v>
      </c>
      <c r="X18" s="143">
        <f t="shared" si="1"/>
        <v>180</v>
      </c>
      <c r="Y18" s="143">
        <f t="shared" si="1"/>
        <v>190</v>
      </c>
      <c r="Z18" s="143">
        <f t="shared" si="1"/>
        <v>200</v>
      </c>
      <c r="AA18" s="143">
        <f t="shared" si="1"/>
        <v>210</v>
      </c>
      <c r="AB18" s="143">
        <f t="shared" si="1"/>
        <v>220</v>
      </c>
      <c r="AC18" s="143">
        <f t="shared" si="1"/>
        <v>230</v>
      </c>
      <c r="AD18" s="143">
        <f t="shared" si="1"/>
        <v>240</v>
      </c>
      <c r="AE18" s="143">
        <f t="shared" si="1"/>
        <v>250</v>
      </c>
      <c r="AF18" s="143">
        <f t="shared" si="1"/>
        <v>260</v>
      </c>
      <c r="AG18" s="143">
        <f t="shared" si="1"/>
        <v>270</v>
      </c>
      <c r="AH18" s="143">
        <f t="shared" si="1"/>
        <v>280</v>
      </c>
      <c r="AI18" s="143">
        <f t="shared" si="1"/>
        <v>290</v>
      </c>
      <c r="AJ18" s="143">
        <f t="shared" si="1"/>
        <v>300</v>
      </c>
      <c r="AK18" s="143">
        <f t="shared" si="1"/>
        <v>310</v>
      </c>
      <c r="AL18" s="143">
        <f t="shared" si="1"/>
        <v>320</v>
      </c>
      <c r="AT18" s="318"/>
      <c r="AU18" s="319">
        <f>IF(C18=0,0,1)</f>
        <v>0</v>
      </c>
    </row>
    <row r="19" spans="1:47" customFormat="1" ht="13.5" customHeight="1" thickBot="1" x14ac:dyDescent="0.45">
      <c r="A19" s="6"/>
      <c r="B19" s="6"/>
      <c r="C19" s="55"/>
      <c r="D19" s="6">
        <f>IF(E6=1,1,0)</f>
        <v>0</v>
      </c>
      <c r="E19" s="6" t="s">
        <v>30</v>
      </c>
      <c r="F19" s="139">
        <f>IF(AND(C18&gt;0,calcul!$C18&lt;10),1,0)*D19</f>
        <v>0</v>
      </c>
      <c r="G19" s="140">
        <f>IF(AND(calcul!$C18&gt;=G18,$C18&lt;H18),1,0)*$D19</f>
        <v>0</v>
      </c>
      <c r="H19" s="140">
        <f>IF(AND(calcul!$C18&gt;=H18,$C18&lt;I18),1,0)*$D19</f>
        <v>0</v>
      </c>
      <c r="I19" s="140">
        <f>IF(AND(calcul!$C18&gt;=I18,$C18&lt;J18),1,0)*$D19</f>
        <v>0</v>
      </c>
      <c r="J19" s="140">
        <f>IF(AND(calcul!$C18&gt;=J18,$C18&lt;K18),1,0)*$D19</f>
        <v>0</v>
      </c>
      <c r="K19" s="140">
        <f>IF(AND(calcul!$C18&gt;=K18,$C18&lt;L18),1,0)*$D19</f>
        <v>0</v>
      </c>
      <c r="L19" s="140">
        <f>IF(AND(calcul!$C18&gt;=L18,$C18&lt;M18),1,0)*$D19</f>
        <v>0</v>
      </c>
      <c r="M19" s="140">
        <f>IF(AND(calcul!$C18&gt;=M18,$C18&lt;N18),1,0)*$D19</f>
        <v>0</v>
      </c>
      <c r="N19" s="140">
        <f>IF(AND(calcul!$C18&gt;=N18,$C18&lt;O18),1,0)*$D19</f>
        <v>0</v>
      </c>
      <c r="O19" s="140">
        <f>IF(AND(calcul!$C18&gt;=O18,$C18&lt;P18),1,0)*$D19</f>
        <v>0</v>
      </c>
      <c r="P19" s="140">
        <f>IF(AND(calcul!$C18&gt;=P18,$C18&lt;Q18),1,0)*$D19</f>
        <v>0</v>
      </c>
      <c r="Q19" s="140">
        <f>IF(AND(calcul!$C18&gt;=Q18,$C18&lt;R18),1,0)*$D19</f>
        <v>0</v>
      </c>
      <c r="R19" s="140">
        <f>IF(AND(calcul!$C18&gt;=R18,$C18&lt;S18),1,0)*$D19</f>
        <v>0</v>
      </c>
      <c r="S19" s="140">
        <f>IF(AND(calcul!$C18&gt;=S18,$C18&lt;T18),1,0)*$D19</f>
        <v>0</v>
      </c>
      <c r="T19" s="140">
        <f>IF(AND(calcul!$C18&gt;=T18,$C18&lt;U18),1,0)*$D19</f>
        <v>0</v>
      </c>
      <c r="U19" s="140">
        <f>IF(AND(calcul!$C18&gt;=U18,$C18&lt;V18),1,0)*$D19</f>
        <v>0</v>
      </c>
      <c r="V19" s="140">
        <f>IF(AND(calcul!$C18&gt;=V18,$C18&lt;W18),1,0)*$D19</f>
        <v>0</v>
      </c>
      <c r="W19" s="140">
        <f>IF(AND(calcul!$C18&gt;=W18,$C18&lt;X18),1,0)*$D19</f>
        <v>0</v>
      </c>
      <c r="X19" s="140">
        <f>IF(AND(calcul!$C18&gt;=X18,$C18&lt;Y18),1,0)*$D19</f>
        <v>0</v>
      </c>
      <c r="Y19" s="140">
        <f>IF(AND(calcul!$C18&gt;=Y18,$C18&lt;Z18),1,0)*$D19</f>
        <v>0</v>
      </c>
      <c r="Z19" s="140">
        <f>IF(AND(calcul!$C18&gt;=Z18,$C18&lt;AA18),1,0)*$D19</f>
        <v>0</v>
      </c>
      <c r="AA19" s="140">
        <f>IF(AND(calcul!$C18&gt;=AA18,$C18&lt;AB18),1,0)*$D19</f>
        <v>0</v>
      </c>
      <c r="AB19" s="140">
        <f>IF(AND(calcul!$C18&gt;=AB18,$C18&lt;AC18),1,0)*$D19</f>
        <v>0</v>
      </c>
      <c r="AC19" s="140">
        <f>IF(AND(calcul!$C18&gt;=AC18,$C18&lt;AD18),1,0)*$D19</f>
        <v>0</v>
      </c>
      <c r="AD19" s="140">
        <f>IF(AND(calcul!$C18&gt;=AD18,$C18&lt;AE18),1,0)*$D19</f>
        <v>0</v>
      </c>
      <c r="AE19" s="140">
        <f>IF(AND(calcul!$C18&gt;=AE18,$C18&lt;AF18),1,0)*$D19</f>
        <v>0</v>
      </c>
      <c r="AF19" s="140">
        <f>IF(AND(calcul!$C18&gt;=AF18,$C18&lt;AG18),1,0)*$D19</f>
        <v>0</v>
      </c>
      <c r="AG19" s="140">
        <f>IF(AND(calcul!$C18&gt;=AG18,$C18&lt;AH18),1,0)*$D19</f>
        <v>0</v>
      </c>
      <c r="AH19" s="140">
        <f>IF(AND(calcul!$C18&gt;=AH18,$C18&lt;AI18),1,0)*$D19</f>
        <v>0</v>
      </c>
      <c r="AI19" s="140">
        <f>IF(AND(calcul!$C18&gt;=AI18,$C18&lt;AJ18),1,0)*$D19</f>
        <v>0</v>
      </c>
      <c r="AJ19" s="140">
        <f>IF(AND(calcul!$C18&gt;=AJ18,$C18&lt;AK18),1,0)*$D19</f>
        <v>0</v>
      </c>
      <c r="AK19" s="140">
        <f>IF(AND(calcul!$C18&gt;=AK18,$C18&lt;AL18),1,0)*$D19</f>
        <v>0</v>
      </c>
      <c r="AL19" s="140"/>
      <c r="AT19" s="319"/>
      <c r="AU19" s="319"/>
    </row>
    <row r="20" spans="1:47" customFormat="1" ht="13.5" customHeight="1" thickBot="1" x14ac:dyDescent="0.45">
      <c r="A20" s="6"/>
      <c r="B20" s="6"/>
      <c r="C20" s="6"/>
      <c r="D20" s="6">
        <f>IF(E6=2,1,0)</f>
        <v>0</v>
      </c>
      <c r="E20" s="6" t="s">
        <v>31</v>
      </c>
      <c r="F20" s="139">
        <f>IF(AND(C18&gt;0,calcul!$C18&lt;10),1,0)*D20</f>
        <v>0</v>
      </c>
      <c r="G20" s="140">
        <f>IF(AND(calcul!$C18&gt;=G18,$C18&lt;H18),1,0)*$D20</f>
        <v>0</v>
      </c>
      <c r="H20" s="140">
        <f>IF(AND(calcul!$C18&gt;=H18,$C18&lt;I18),1,0)*$D20</f>
        <v>0</v>
      </c>
      <c r="I20" s="140">
        <f>IF(AND(calcul!$C18&gt;=I18,$C18&lt;J18),1,0)*$D20</f>
        <v>0</v>
      </c>
      <c r="J20" s="140">
        <f>IF(AND(calcul!$C18&gt;=J18,$C18&lt;K18),1,0)*$D20</f>
        <v>0</v>
      </c>
      <c r="K20" s="140">
        <f>IF(AND(calcul!$C18&gt;=K18,$C18&lt;L18),1,0)*$D20</f>
        <v>0</v>
      </c>
      <c r="L20" s="140">
        <f>IF(AND(calcul!$C18&gt;=L18,$C18&lt;M18),1,0)*$D20</f>
        <v>0</v>
      </c>
      <c r="M20" s="140">
        <f>IF(AND(calcul!$C18&gt;=M18,$C18&lt;N18),1,0)*$D20</f>
        <v>0</v>
      </c>
      <c r="N20" s="140">
        <f>IF(AND(calcul!$C18&gt;=N18,$C18&lt;O18),1,0)*$D20</f>
        <v>0</v>
      </c>
      <c r="O20" s="140">
        <f>IF(AND(calcul!$C18&gt;=O18,$C18&lt;P18),1,0)*$D20</f>
        <v>0</v>
      </c>
      <c r="P20" s="140">
        <f>IF(AND(calcul!$C18&gt;=P18,$C18&lt;Q18),1,0)*$D20</f>
        <v>0</v>
      </c>
      <c r="Q20" s="140">
        <f>IF(AND(calcul!$C18&gt;=Q18,$C18&lt;R18),1,0)*$D20</f>
        <v>0</v>
      </c>
      <c r="R20" s="140">
        <f>IF(AND(calcul!$C18&gt;=R18,$C18&lt;S18),1,0)*$D20</f>
        <v>0</v>
      </c>
      <c r="S20" s="140">
        <f>IF(AND(calcul!$C18&gt;=S18,$C18&lt;T18),1,0)*$D20</f>
        <v>0</v>
      </c>
      <c r="T20" s="140">
        <f>IF(AND(calcul!$C18&gt;=T18,$C18&lt;U18),1,0)*$D20</f>
        <v>0</v>
      </c>
      <c r="U20" s="140">
        <f>IF(AND(calcul!$C18&gt;=U18,$C18&lt;V18),1,0)*$D20</f>
        <v>0</v>
      </c>
      <c r="V20" s="140">
        <f>IF(AND(calcul!$C18&gt;=V18,$C18&lt;W18),1,0)*$D20</f>
        <v>0</v>
      </c>
      <c r="W20" s="140">
        <f>IF(AND(calcul!$C18&gt;=W18,$C18&lt;X18),1,0)*$D20</f>
        <v>0</v>
      </c>
      <c r="X20" s="140">
        <f>IF(AND(calcul!$C18&gt;=X18,$C18&lt;Y18),1,0)*$D20</f>
        <v>0</v>
      </c>
      <c r="Y20" s="140">
        <f>IF(AND(calcul!$C18&gt;=Y18,$C18&lt;Z18),1,0)*$D20</f>
        <v>0</v>
      </c>
      <c r="Z20" s="140">
        <f>IF(AND(calcul!$C18&gt;=Z18,$C18&lt;AA18),1,0)*$D20</f>
        <v>0</v>
      </c>
      <c r="AA20" s="140">
        <f>IF(AND(calcul!$C18&gt;=AA18,$C18&lt;AB18),1,0)*$D20</f>
        <v>0</v>
      </c>
      <c r="AB20" s="140">
        <f>IF(AND(calcul!$C18&gt;=AB18,$C18&lt;AC18),1,0)*$D20</f>
        <v>0</v>
      </c>
      <c r="AC20" s="140">
        <f>IF(AND(calcul!$C18&gt;=AC18,$C18&lt;AD18),1,0)*$D20</f>
        <v>0</v>
      </c>
      <c r="AD20" s="140">
        <f>IF(AND(calcul!$C18&gt;=AD18,$C18&lt;AE18),1,0)*$D20</f>
        <v>0</v>
      </c>
      <c r="AE20" s="140">
        <f>IF(AND(calcul!$C18&gt;=AE18,$C18&lt;AF18),1,0)*$D20</f>
        <v>0</v>
      </c>
      <c r="AF20" s="140">
        <f>IF(AND(calcul!$C18&gt;=AF18,$C18&lt;AG18),1,0)*$D20</f>
        <v>0</v>
      </c>
      <c r="AG20" s="140">
        <f>IF(AND(calcul!$C18&gt;=AG18,$C18&lt;AH18),1,0)*$D20</f>
        <v>0</v>
      </c>
      <c r="AH20" s="140">
        <f>IF(AND(calcul!$C18&gt;=AH18,$C18&lt;AI18),1,0)*$D20</f>
        <v>0</v>
      </c>
      <c r="AI20" s="140">
        <f>IF(AND(calcul!$C18&gt;=AI18,$C18&lt;AJ18),1,0)*$D20</f>
        <v>0</v>
      </c>
      <c r="AJ20" s="140">
        <f>IF(AND(calcul!$C18&gt;=AJ18,$C18&lt;AK18),1,0)*$D20</f>
        <v>0</v>
      </c>
      <c r="AK20" s="140">
        <f>IF(AND(calcul!$C18&gt;=AK18,$C18&lt;AL18),1,0)*$D20</f>
        <v>0</v>
      </c>
      <c r="AL20" s="140"/>
      <c r="AT20" s="319"/>
      <c r="AU20" s="319"/>
    </row>
    <row r="21" spans="1:47" customFormat="1" ht="13.5" customHeight="1" thickBot="1" x14ac:dyDescent="0.45">
      <c r="A21" s="6"/>
      <c r="B21" s="6"/>
      <c r="C21" s="6"/>
      <c r="D21" s="6">
        <f>IF(E6=3,1,0)</f>
        <v>0</v>
      </c>
      <c r="E21" s="6" t="s">
        <v>32</v>
      </c>
      <c r="F21" s="139">
        <f>IF(AND(C18&gt;0,C18&lt;10),1,0)*D21</f>
        <v>0</v>
      </c>
      <c r="G21" s="140">
        <f>IF(AND(calcul!$C18&gt;=G18,$C18&lt;H18),1,0)*$D21</f>
        <v>0</v>
      </c>
      <c r="H21" s="140">
        <f>IF(AND(calcul!$C18&gt;=H18,$C18&lt;I18),1,0)*$D21</f>
        <v>0</v>
      </c>
      <c r="I21" s="140">
        <f>IF(AND(calcul!$C18&gt;=I18,$C18&lt;J18),1,0)*$D21</f>
        <v>0</v>
      </c>
      <c r="J21" s="140">
        <f>IF(AND(calcul!$C18&gt;=J18,$C18&lt;K18),1,0)*$D21</f>
        <v>0</v>
      </c>
      <c r="K21" s="140">
        <f>IF(AND(calcul!$C18&gt;=K18,$C18&lt;L18),1,0)*$D21</f>
        <v>0</v>
      </c>
      <c r="L21" s="140">
        <f>IF(AND(calcul!$C18&gt;=L18,$C18&lt;M18),1,0)*$D21</f>
        <v>0</v>
      </c>
      <c r="M21" s="140">
        <f>IF(AND(calcul!$C18&gt;=M18,$C18&lt;N18),1,0)*$D21</f>
        <v>0</v>
      </c>
      <c r="N21" s="140">
        <f>IF(AND(calcul!$C18&gt;=N18,$C18&lt;O18),1,0)*$D21</f>
        <v>0</v>
      </c>
      <c r="O21" s="140">
        <f>IF(AND(calcul!$C18&gt;=O18,$C18&lt;P18),1,0)*$D21</f>
        <v>0</v>
      </c>
      <c r="P21" s="140">
        <f>IF(AND(calcul!$C18&gt;=P18,$C18&lt;Q18),1,0)*$D21</f>
        <v>0</v>
      </c>
      <c r="Q21" s="140">
        <f>IF(AND(calcul!$C18&gt;=Q18,$C18&lt;R18),1,0)*$D21</f>
        <v>0</v>
      </c>
      <c r="R21" s="140">
        <f>IF(AND(calcul!$C18&gt;=R18,$C18&lt;S18),1,0)*$D21</f>
        <v>0</v>
      </c>
      <c r="S21" s="140">
        <f>IF(AND(calcul!$C18&gt;=S18,$C18&lt;T18),1,0)*$D21</f>
        <v>0</v>
      </c>
      <c r="T21" s="140">
        <f>IF(AND(calcul!$C18&gt;=T18,$C18&lt;U18),1,0)*$D21</f>
        <v>0</v>
      </c>
      <c r="U21" s="140">
        <f>IF(AND(calcul!$C18&gt;=U18,$C18&lt;V18),1,0)*$D21</f>
        <v>0</v>
      </c>
      <c r="V21" s="140">
        <f>IF(AND(calcul!$C18&gt;=V18,$C18&lt;W18),1,0)*$D21</f>
        <v>0</v>
      </c>
      <c r="W21" s="140">
        <f>IF(AND(calcul!$C18&gt;=W18,$C18&lt;X18),1,0)*$D21</f>
        <v>0</v>
      </c>
      <c r="X21" s="140">
        <f>IF(AND(calcul!$C18&gt;=X18,$C18&lt;Y18),1,0)*$D21</f>
        <v>0</v>
      </c>
      <c r="Y21" s="140">
        <f>IF(AND(calcul!$C18&gt;=Y18,$C18&lt;Z18),1,0)*$D21</f>
        <v>0</v>
      </c>
      <c r="Z21" s="140">
        <f>IF(AND(calcul!$C18&gt;=Z18,$C18&lt;AA18),1,0)*$D21</f>
        <v>0</v>
      </c>
      <c r="AA21" s="140">
        <f>IF(AND(calcul!$C18&gt;=AA18,$C18&lt;AB18),1,0)*$D21</f>
        <v>0</v>
      </c>
      <c r="AB21" s="140">
        <f>IF(AND(calcul!$C18&gt;=AB18,$C18&lt;AC18),1,0)*$D21</f>
        <v>0</v>
      </c>
      <c r="AC21" s="140">
        <f>IF(AND(calcul!$C18&gt;=AC18,$C18&lt;AD18),1,0)*$D21</f>
        <v>0</v>
      </c>
      <c r="AD21" s="140">
        <f>IF(AND(calcul!$C18&gt;=AD18,$C18&lt;AE18),1,0)*$D21</f>
        <v>0</v>
      </c>
      <c r="AE21" s="140">
        <f>IF(AND(calcul!$C18&gt;=AE18,$C18&lt;AF18),1,0)*$D21</f>
        <v>0</v>
      </c>
      <c r="AF21" s="140">
        <f>IF(AND(calcul!$C18&gt;=AF18,$C18&lt;AG18),1,0)*$D21</f>
        <v>0</v>
      </c>
      <c r="AG21" s="140">
        <f>IF(AND(calcul!$C18&gt;=AG18,$C18&lt;AH18),1,0)*$D21</f>
        <v>0</v>
      </c>
      <c r="AH21" s="140">
        <f>IF(AND(calcul!$C18&gt;=AH18,$C18&lt;AI18),1,0)*$D21</f>
        <v>0</v>
      </c>
      <c r="AI21" s="140">
        <f>IF(AND(calcul!$C18&gt;=AI18,$C18&lt;AJ18),1,0)*$D21</f>
        <v>0</v>
      </c>
      <c r="AJ21" s="140">
        <f>IF(AND(calcul!$C18&gt;=AJ18,$C18&lt;AK18),1,0)*$D21</f>
        <v>0</v>
      </c>
      <c r="AK21" s="140">
        <f>IF(AND(calcul!$C18&gt;=AK18,$C18&lt;AL18),1,0)*$D21</f>
        <v>0</v>
      </c>
      <c r="AL21" s="140"/>
      <c r="AT21" s="319"/>
      <c r="AU21" s="319"/>
    </row>
    <row r="22" spans="1:47" customFormat="1" ht="13.5" customHeight="1" x14ac:dyDescent="0.4">
      <c r="A22" s="6"/>
      <c r="B22" s="6"/>
      <c r="C22" s="6"/>
      <c r="D22" s="6"/>
      <c r="E22" s="6"/>
      <c r="H22" s="6"/>
      <c r="I22" s="13"/>
      <c r="J22" s="7"/>
      <c r="AT22" s="319"/>
      <c r="AU22" s="319"/>
    </row>
    <row r="23" spans="1:47" customFormat="1" ht="13.5" customHeight="1" thickBot="1" x14ac:dyDescent="0.45">
      <c r="A23" s="6"/>
      <c r="B23" s="138" t="s">
        <v>66</v>
      </c>
      <c r="C23" s="6">
        <f>questionnaire!AJ37</f>
        <v>0</v>
      </c>
      <c r="D23" s="6"/>
      <c r="E23" s="6"/>
      <c r="F23">
        <v>0</v>
      </c>
      <c r="G23">
        <f>F23+1</f>
        <v>1</v>
      </c>
      <c r="H23">
        <f t="shared" ref="H23:AL23" si="2">G23+1</f>
        <v>2</v>
      </c>
      <c r="I23">
        <f t="shared" si="2"/>
        <v>3</v>
      </c>
      <c r="J23">
        <f t="shared" si="2"/>
        <v>4</v>
      </c>
      <c r="K23">
        <f t="shared" si="2"/>
        <v>5</v>
      </c>
      <c r="L23">
        <f t="shared" si="2"/>
        <v>6</v>
      </c>
      <c r="M23">
        <f t="shared" si="2"/>
        <v>7</v>
      </c>
      <c r="N23">
        <f t="shared" si="2"/>
        <v>8</v>
      </c>
      <c r="O23">
        <f t="shared" si="2"/>
        <v>9</v>
      </c>
      <c r="P23">
        <f t="shared" si="2"/>
        <v>10</v>
      </c>
      <c r="Q23">
        <f t="shared" si="2"/>
        <v>11</v>
      </c>
      <c r="R23">
        <f t="shared" si="2"/>
        <v>12</v>
      </c>
      <c r="S23">
        <f t="shared" si="2"/>
        <v>13</v>
      </c>
      <c r="T23">
        <f t="shared" si="2"/>
        <v>14</v>
      </c>
      <c r="U23">
        <f t="shared" si="2"/>
        <v>15</v>
      </c>
      <c r="V23">
        <f t="shared" si="2"/>
        <v>16</v>
      </c>
      <c r="W23">
        <f t="shared" si="2"/>
        <v>17</v>
      </c>
      <c r="X23">
        <f t="shared" si="2"/>
        <v>18</v>
      </c>
      <c r="Y23">
        <f t="shared" si="2"/>
        <v>19</v>
      </c>
      <c r="Z23">
        <f t="shared" si="2"/>
        <v>20</v>
      </c>
      <c r="AA23">
        <f t="shared" si="2"/>
        <v>21</v>
      </c>
      <c r="AB23">
        <f t="shared" si="2"/>
        <v>22</v>
      </c>
      <c r="AC23">
        <f t="shared" si="2"/>
        <v>23</v>
      </c>
      <c r="AD23">
        <f t="shared" si="2"/>
        <v>24</v>
      </c>
      <c r="AE23">
        <f t="shared" si="2"/>
        <v>25</v>
      </c>
      <c r="AF23">
        <f t="shared" si="2"/>
        <v>26</v>
      </c>
      <c r="AG23">
        <f t="shared" si="2"/>
        <v>27</v>
      </c>
      <c r="AH23">
        <f t="shared" si="2"/>
        <v>28</v>
      </c>
      <c r="AI23">
        <f t="shared" si="2"/>
        <v>29</v>
      </c>
      <c r="AJ23">
        <f t="shared" si="2"/>
        <v>30</v>
      </c>
      <c r="AK23">
        <f t="shared" si="2"/>
        <v>31</v>
      </c>
      <c r="AL23">
        <f t="shared" si="2"/>
        <v>32</v>
      </c>
      <c r="AT23" s="318"/>
      <c r="AU23" s="319">
        <f>IF(C23=0,0,1)</f>
        <v>0</v>
      </c>
    </row>
    <row r="24" spans="1:47" customFormat="1" ht="13.5" customHeight="1" thickBot="1" x14ac:dyDescent="0.45">
      <c r="A24" s="6"/>
      <c r="B24" s="6"/>
      <c r="C24" s="6"/>
      <c r="D24" s="6"/>
      <c r="E24" s="6"/>
      <c r="F24" s="139">
        <f>IF(AND(C23&gt;0,C23&lt;1),1,0)</f>
        <v>0</v>
      </c>
      <c r="G24" s="140">
        <f>IF(AND($C23&gt;=G23,$C23&lt;H23),1,0)</f>
        <v>0</v>
      </c>
      <c r="H24" s="140">
        <f t="shared" ref="H24:AK24" si="3">IF(AND($C23&gt;=H23,$C23&lt;I23),1,0)</f>
        <v>0</v>
      </c>
      <c r="I24" s="140">
        <f t="shared" si="3"/>
        <v>0</v>
      </c>
      <c r="J24" s="140">
        <f t="shared" si="3"/>
        <v>0</v>
      </c>
      <c r="K24" s="140">
        <f t="shared" si="3"/>
        <v>0</v>
      </c>
      <c r="L24" s="140">
        <f t="shared" si="3"/>
        <v>0</v>
      </c>
      <c r="M24" s="140">
        <f t="shared" si="3"/>
        <v>0</v>
      </c>
      <c r="N24" s="140">
        <f t="shared" si="3"/>
        <v>0</v>
      </c>
      <c r="O24" s="140">
        <f t="shared" si="3"/>
        <v>0</v>
      </c>
      <c r="P24" s="140">
        <f t="shared" si="3"/>
        <v>0</v>
      </c>
      <c r="Q24" s="140">
        <f t="shared" si="3"/>
        <v>0</v>
      </c>
      <c r="R24" s="140">
        <f t="shared" si="3"/>
        <v>0</v>
      </c>
      <c r="S24" s="140">
        <f t="shared" si="3"/>
        <v>0</v>
      </c>
      <c r="T24" s="140">
        <f t="shared" si="3"/>
        <v>0</v>
      </c>
      <c r="U24" s="140">
        <f t="shared" si="3"/>
        <v>0</v>
      </c>
      <c r="V24" s="140">
        <f t="shared" si="3"/>
        <v>0</v>
      </c>
      <c r="W24" s="140">
        <f t="shared" si="3"/>
        <v>0</v>
      </c>
      <c r="X24" s="140">
        <f t="shared" si="3"/>
        <v>0</v>
      </c>
      <c r="Y24" s="140">
        <f t="shared" si="3"/>
        <v>0</v>
      </c>
      <c r="Z24" s="140">
        <f t="shared" si="3"/>
        <v>0</v>
      </c>
      <c r="AA24" s="140">
        <f t="shared" si="3"/>
        <v>0</v>
      </c>
      <c r="AB24" s="140">
        <f t="shared" si="3"/>
        <v>0</v>
      </c>
      <c r="AC24" s="140">
        <f t="shared" si="3"/>
        <v>0</v>
      </c>
      <c r="AD24" s="140">
        <f t="shared" si="3"/>
        <v>0</v>
      </c>
      <c r="AE24" s="140">
        <f t="shared" si="3"/>
        <v>0</v>
      </c>
      <c r="AF24" s="140">
        <f t="shared" si="3"/>
        <v>0</v>
      </c>
      <c r="AG24" s="140">
        <f t="shared" si="3"/>
        <v>0</v>
      </c>
      <c r="AH24" s="140">
        <f t="shared" si="3"/>
        <v>0</v>
      </c>
      <c r="AI24" s="140">
        <f t="shared" si="3"/>
        <v>0</v>
      </c>
      <c r="AJ24" s="140">
        <f t="shared" si="3"/>
        <v>0</v>
      </c>
      <c r="AK24" s="140">
        <f t="shared" si="3"/>
        <v>0</v>
      </c>
      <c r="AT24" s="319"/>
      <c r="AU24" s="319"/>
    </row>
    <row r="25" spans="1:47" customFormat="1" ht="13.5" customHeight="1" x14ac:dyDescent="0.4">
      <c r="A25" s="6"/>
      <c r="B25" s="6"/>
      <c r="C25" s="6"/>
      <c r="D25" s="6"/>
      <c r="E25" s="6"/>
      <c r="H25" s="6"/>
      <c r="I25" s="13"/>
      <c r="J25" s="7"/>
      <c r="AT25" s="319"/>
      <c r="AU25" s="319"/>
    </row>
    <row r="26" spans="1:47" customFormat="1" ht="13.5" customHeight="1" thickBot="1" x14ac:dyDescent="0.45">
      <c r="A26" s="6"/>
      <c r="B26" s="138" t="s">
        <v>50</v>
      </c>
      <c r="C26" s="55">
        <f>questionnaire!AL98</f>
        <v>0</v>
      </c>
      <c r="D26" s="6"/>
      <c r="E26" s="6"/>
      <c r="F26" s="142">
        <v>0</v>
      </c>
      <c r="G26" s="142">
        <v>10</v>
      </c>
      <c r="H26" s="143">
        <f>G26+10</f>
        <v>20</v>
      </c>
      <c r="I26" s="143">
        <f t="shared" ref="I26:AL26" si="4">H26+10</f>
        <v>30</v>
      </c>
      <c r="J26" s="143">
        <f t="shared" si="4"/>
        <v>40</v>
      </c>
      <c r="K26" s="143">
        <f t="shared" si="4"/>
        <v>50</v>
      </c>
      <c r="L26" s="143">
        <f t="shared" si="4"/>
        <v>60</v>
      </c>
      <c r="M26" s="143">
        <f t="shared" si="4"/>
        <v>70</v>
      </c>
      <c r="N26" s="143">
        <f t="shared" si="4"/>
        <v>80</v>
      </c>
      <c r="O26" s="143">
        <f t="shared" si="4"/>
        <v>90</v>
      </c>
      <c r="P26" s="143">
        <f t="shared" si="4"/>
        <v>100</v>
      </c>
      <c r="Q26" s="143">
        <f t="shared" si="4"/>
        <v>110</v>
      </c>
      <c r="R26" s="143">
        <f t="shared" si="4"/>
        <v>120</v>
      </c>
      <c r="S26" s="143">
        <f t="shared" si="4"/>
        <v>130</v>
      </c>
      <c r="T26" s="143">
        <f t="shared" si="4"/>
        <v>140</v>
      </c>
      <c r="U26" s="143">
        <f t="shared" si="4"/>
        <v>150</v>
      </c>
      <c r="V26" s="143">
        <f t="shared" si="4"/>
        <v>160</v>
      </c>
      <c r="W26" s="143">
        <f t="shared" si="4"/>
        <v>170</v>
      </c>
      <c r="X26" s="143">
        <f t="shared" si="4"/>
        <v>180</v>
      </c>
      <c r="Y26" s="143">
        <f t="shared" si="4"/>
        <v>190</v>
      </c>
      <c r="Z26" s="143">
        <f t="shared" si="4"/>
        <v>200</v>
      </c>
      <c r="AA26" s="143">
        <f t="shared" si="4"/>
        <v>210</v>
      </c>
      <c r="AB26" s="143">
        <f t="shared" si="4"/>
        <v>220</v>
      </c>
      <c r="AC26" s="143">
        <f t="shared" si="4"/>
        <v>230</v>
      </c>
      <c r="AD26" s="143">
        <f t="shared" si="4"/>
        <v>240</v>
      </c>
      <c r="AE26" s="143">
        <f t="shared" si="4"/>
        <v>250</v>
      </c>
      <c r="AF26" s="143">
        <f t="shared" si="4"/>
        <v>260</v>
      </c>
      <c r="AG26" s="143">
        <f t="shared" si="4"/>
        <v>270</v>
      </c>
      <c r="AH26" s="143">
        <f t="shared" si="4"/>
        <v>280</v>
      </c>
      <c r="AI26" s="143">
        <f t="shared" si="4"/>
        <v>290</v>
      </c>
      <c r="AJ26" s="143">
        <f t="shared" si="4"/>
        <v>300</v>
      </c>
      <c r="AK26" s="143">
        <f t="shared" si="4"/>
        <v>310</v>
      </c>
      <c r="AL26" s="143">
        <f t="shared" si="4"/>
        <v>320</v>
      </c>
      <c r="AT26" s="319"/>
      <c r="AU26" s="319"/>
    </row>
    <row r="27" spans="1:47" customFormat="1" ht="13.5" customHeight="1" thickBot="1" x14ac:dyDescent="0.45">
      <c r="A27" s="6"/>
      <c r="B27" s="6"/>
      <c r="C27" s="55"/>
      <c r="D27" s="6"/>
      <c r="E27" s="6"/>
      <c r="F27" s="139">
        <f>IF(AND(C26&gt;0,C26&lt;10),1,0)</f>
        <v>0</v>
      </c>
      <c r="G27" s="140">
        <f>IF(AND(calcul!$C26&gt;=G26,$C26&lt;H26),1,0)</f>
        <v>0</v>
      </c>
      <c r="H27" s="140">
        <f>IF(AND(calcul!$C26&gt;=H26,$C26&lt;I26),1,0)</f>
        <v>0</v>
      </c>
      <c r="I27" s="140">
        <f>IF(AND(calcul!$C26&gt;=I26,$C26&lt;J26),1,0)</f>
        <v>0</v>
      </c>
      <c r="J27" s="140">
        <f>IF(AND(calcul!$C26&gt;=J26,$C26&lt;K26),1,0)</f>
        <v>0</v>
      </c>
      <c r="K27" s="140">
        <f>IF(AND(calcul!$C26&gt;=K26,$C26&lt;L26),1,0)</f>
        <v>0</v>
      </c>
      <c r="L27" s="140">
        <f>IF(AND(calcul!$C26&gt;=L26,$C26&lt;M26),1,0)</f>
        <v>0</v>
      </c>
      <c r="M27" s="140">
        <f>IF(AND(calcul!$C26&gt;=M26,$C26&lt;N26),1,0)</f>
        <v>0</v>
      </c>
      <c r="N27" s="140">
        <f>IF(AND(calcul!$C26&gt;=N26,$C26&lt;O26),1,0)</f>
        <v>0</v>
      </c>
      <c r="O27" s="140">
        <f>IF(AND(calcul!$C26&gt;=O26,$C26&lt;P26),1,0)</f>
        <v>0</v>
      </c>
      <c r="P27" s="140">
        <f>IF(AND(calcul!$C26&gt;=P26,$C26&lt;Q26),1,0)</f>
        <v>0</v>
      </c>
      <c r="Q27" s="140">
        <f>IF(AND(calcul!$C26&gt;=Q26,$C26&lt;R26),1,0)</f>
        <v>0</v>
      </c>
      <c r="R27" s="140">
        <f>IF(AND(calcul!$C26&gt;=R26,$C26&lt;S26),1,0)</f>
        <v>0</v>
      </c>
      <c r="S27" s="140">
        <f>IF(AND(calcul!$C26&gt;=S26,$C26&lt;T26),1,0)</f>
        <v>0</v>
      </c>
      <c r="T27" s="140">
        <f>IF(AND(calcul!$C26&gt;=T26,$C26&lt;U26),1,0)</f>
        <v>0</v>
      </c>
      <c r="U27" s="140">
        <f>IF(AND(calcul!$C26&gt;=U26,$C26&lt;V26),1,0)</f>
        <v>0</v>
      </c>
      <c r="V27" s="140">
        <f>IF(AND(calcul!$C26&gt;=V26,$C26&lt;W26),1,0)</f>
        <v>0</v>
      </c>
      <c r="W27" s="140">
        <f>IF(AND(calcul!$C26&gt;=W26,$C26&lt;X26),1,0)</f>
        <v>0</v>
      </c>
      <c r="X27" s="140">
        <f>IF(AND(calcul!$C26&gt;=X26,$C26&lt;Y26),1,0)</f>
        <v>0</v>
      </c>
      <c r="Y27" s="140">
        <f>IF(AND(calcul!$C26&gt;=Y26,$C26&lt;Z26),1,0)</f>
        <v>0</v>
      </c>
      <c r="Z27" s="140">
        <f>IF(AND(calcul!$C26&gt;=Z26,$C26&lt;AA26),1,0)</f>
        <v>0</v>
      </c>
      <c r="AA27" s="140">
        <f>IF(AND(calcul!$C26&gt;=AA26,$C26&lt;AB26),1,0)</f>
        <v>0</v>
      </c>
      <c r="AB27" s="140">
        <f>IF(AND(calcul!$C26&gt;=AB26,$C26&lt;AC26),1,0)</f>
        <v>0</v>
      </c>
      <c r="AC27" s="140">
        <f>IF(AND(calcul!$C26&gt;=AC26,$C26&lt;AD26),1,0)</f>
        <v>0</v>
      </c>
      <c r="AD27" s="140">
        <f>IF(AND(calcul!$C26&gt;=AD26,$C26&lt;AE26),1,0)</f>
        <v>0</v>
      </c>
      <c r="AE27" s="140">
        <f>IF(AND(calcul!$C26&gt;=AE26,$C26&lt;AF26),1,0)</f>
        <v>0</v>
      </c>
      <c r="AF27" s="140">
        <f>IF(AND(calcul!$C26&gt;=AF26,$C26&lt;AG26),1,0)</f>
        <v>0</v>
      </c>
      <c r="AG27" s="140">
        <f>IF(AND(calcul!$C26&gt;=AG26,$C26&lt;AH26),1,0)</f>
        <v>0</v>
      </c>
      <c r="AH27" s="140">
        <f>IF(AND(calcul!$C26&gt;=AH26,$C26&lt;AI26),1,0)</f>
        <v>0</v>
      </c>
      <c r="AI27" s="140">
        <f>IF(AND(calcul!$C26&gt;=AI26,$C26&lt;AJ26),1,0)</f>
        <v>0</v>
      </c>
      <c r="AJ27" s="140">
        <f>IF(AND(calcul!$C26&gt;=AJ26,$C26&lt;AK26),1,0)</f>
        <v>0</v>
      </c>
      <c r="AK27" s="140">
        <f>IF(AND(calcul!$C26&gt;=AK26,$C26&lt;AL26),1,0)</f>
        <v>0</v>
      </c>
      <c r="AL27" s="140"/>
      <c r="AT27" s="319"/>
      <c r="AU27" s="319"/>
    </row>
    <row r="28" spans="1:47" customFormat="1" ht="13.5" customHeight="1" x14ac:dyDescent="0.4">
      <c r="A28" s="6"/>
      <c r="B28" s="6"/>
      <c r="C28" s="55"/>
      <c r="D28" s="6"/>
      <c r="E28" s="6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T28" s="319"/>
      <c r="AU28" s="319"/>
    </row>
    <row r="29" spans="1:47" customFormat="1" ht="13.5" customHeight="1" thickBot="1" x14ac:dyDescent="0.45">
      <c r="A29" s="6"/>
      <c r="B29" s="138" t="s">
        <v>71</v>
      </c>
      <c r="C29" s="55">
        <f>questionnaire!AL119*100</f>
        <v>0</v>
      </c>
      <c r="D29" s="6"/>
      <c r="E29" s="6"/>
      <c r="F29" s="142">
        <v>0</v>
      </c>
      <c r="G29" s="143">
        <f>F29+5</f>
        <v>5</v>
      </c>
      <c r="H29" s="143">
        <f>G29+5</f>
        <v>10</v>
      </c>
      <c r="I29" s="143">
        <f t="shared" ref="I29:Z29" si="5">H29+5</f>
        <v>15</v>
      </c>
      <c r="J29" s="143">
        <f t="shared" si="5"/>
        <v>20</v>
      </c>
      <c r="K29" s="143">
        <f t="shared" si="5"/>
        <v>25</v>
      </c>
      <c r="L29" s="143">
        <f t="shared" si="5"/>
        <v>30</v>
      </c>
      <c r="M29" s="143">
        <f t="shared" si="5"/>
        <v>35</v>
      </c>
      <c r="N29" s="143">
        <f t="shared" si="5"/>
        <v>40</v>
      </c>
      <c r="O29" s="143">
        <f t="shared" si="5"/>
        <v>45</v>
      </c>
      <c r="P29" s="143">
        <f t="shared" si="5"/>
        <v>50</v>
      </c>
      <c r="Q29" s="143">
        <f t="shared" si="5"/>
        <v>55</v>
      </c>
      <c r="R29" s="143">
        <f t="shared" si="5"/>
        <v>60</v>
      </c>
      <c r="S29" s="143">
        <f t="shared" si="5"/>
        <v>65</v>
      </c>
      <c r="T29" s="143">
        <f t="shared" si="5"/>
        <v>70</v>
      </c>
      <c r="U29" s="143">
        <f t="shared" si="5"/>
        <v>75</v>
      </c>
      <c r="V29" s="143">
        <f t="shared" si="5"/>
        <v>80</v>
      </c>
      <c r="W29" s="143">
        <f t="shared" si="5"/>
        <v>85</v>
      </c>
      <c r="X29" s="143">
        <f t="shared" si="5"/>
        <v>90</v>
      </c>
      <c r="Y29" s="143">
        <f t="shared" si="5"/>
        <v>95</v>
      </c>
      <c r="Z29" s="143">
        <f t="shared" si="5"/>
        <v>100</v>
      </c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6"/>
      <c r="AT29" s="319"/>
      <c r="AU29" s="319"/>
    </row>
    <row r="30" spans="1:47" customFormat="1" ht="13.5" customHeight="1" thickBot="1" x14ac:dyDescent="0.45">
      <c r="A30" s="6"/>
      <c r="B30" s="6"/>
      <c r="C30" s="55"/>
      <c r="D30" s="6"/>
      <c r="E30" s="6"/>
      <c r="F30" s="139">
        <f>IF(AND(C29&gt;0,C29&lt;5),1,0)</f>
        <v>0</v>
      </c>
      <c r="G30" s="140">
        <f>IF(AND(calcul!$C29&gt;=G29,$C29&lt;H29),1,0)</f>
        <v>0</v>
      </c>
      <c r="H30" s="140">
        <f>IF(AND(calcul!$C29&gt;=H29,$C29&lt;I29),1,0)</f>
        <v>0</v>
      </c>
      <c r="I30" s="140">
        <f>IF(AND(calcul!$C29&gt;=I29,$C29&lt;J29),1,0)</f>
        <v>0</v>
      </c>
      <c r="J30" s="140">
        <f>IF(AND(calcul!$C29&gt;=J29,$C29&lt;K29),1,0)</f>
        <v>0</v>
      </c>
      <c r="K30" s="140">
        <f>IF(AND(calcul!$C29&gt;=K29,$C29&lt;L29),1,0)</f>
        <v>0</v>
      </c>
      <c r="L30" s="140">
        <f>IF(AND(calcul!$C29&gt;=L29,$C29&lt;M29),1,0)</f>
        <v>0</v>
      </c>
      <c r="M30" s="140">
        <f>IF(AND(calcul!$C29&gt;=M29,$C29&lt;N29),1,0)</f>
        <v>0</v>
      </c>
      <c r="N30" s="140">
        <f>IF(AND(calcul!$C29&gt;=N29,$C29&lt;O29),1,0)</f>
        <v>0</v>
      </c>
      <c r="O30" s="140">
        <f>IF(AND(calcul!$C29&gt;=O29,$C29&lt;P29),1,0)</f>
        <v>0</v>
      </c>
      <c r="P30" s="140">
        <f>IF(AND(calcul!$C29&gt;=P29,$C29&lt;Q29),1,0)</f>
        <v>0</v>
      </c>
      <c r="Q30" s="140">
        <f>IF(AND(calcul!$C29&gt;=Q29,$C29&lt;R29),1,0)</f>
        <v>0</v>
      </c>
      <c r="R30" s="140">
        <f>IF(AND(calcul!$C29&gt;=R29,$C29&lt;S29),1,0)</f>
        <v>0</v>
      </c>
      <c r="S30" s="140">
        <f>IF(AND(calcul!$C29&gt;=S29,$C29&lt;T29),1,0)</f>
        <v>0</v>
      </c>
      <c r="T30" s="140">
        <f>IF(AND(calcul!$C29&gt;=T29,$C29&lt;U29),1,0)</f>
        <v>0</v>
      </c>
      <c r="U30" s="140">
        <f>IF(AND(calcul!$C29&gt;=U29,$C29&lt;V29),1,0)</f>
        <v>0</v>
      </c>
      <c r="V30" s="140">
        <f>IF(AND(calcul!$C29&gt;=V29,$C29&lt;W29),1,0)</f>
        <v>0</v>
      </c>
      <c r="W30" s="140">
        <f>IF(AND(calcul!$C29&gt;=W29,$C29&lt;X29),1,0)</f>
        <v>0</v>
      </c>
      <c r="X30" s="140">
        <f>IF(AND(calcul!$C29&gt;=X29,$C29&lt;Y29),1,0)</f>
        <v>0</v>
      </c>
      <c r="Y30" s="140">
        <f>IF(AND(calcul!$C29&gt;=Y29,$C29&lt;Z29),1,0)</f>
        <v>0</v>
      </c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6"/>
      <c r="AT30" s="319"/>
      <c r="AU30" s="319"/>
    </row>
    <row r="31" spans="1:47" customFormat="1" ht="13.5" customHeight="1" x14ac:dyDescent="0.4">
      <c r="A31" s="6"/>
      <c r="B31" s="6"/>
      <c r="C31" s="55"/>
      <c r="D31" s="6"/>
      <c r="E31" s="6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T31" s="319"/>
      <c r="AU31" s="319"/>
    </row>
    <row r="32" spans="1:47" customFormat="1" ht="13.5" customHeight="1" x14ac:dyDescent="0.4">
      <c r="A32" s="6"/>
      <c r="B32" s="6"/>
      <c r="C32" s="6"/>
      <c r="D32" s="6"/>
      <c r="E32" s="6"/>
      <c r="H32" s="6"/>
      <c r="I32" s="13"/>
      <c r="J32" s="7"/>
      <c r="AT32" s="319"/>
      <c r="AU32" s="319"/>
    </row>
    <row r="33" spans="1:47" customFormat="1" ht="51.75" customHeight="1" x14ac:dyDescent="0.7">
      <c r="B33" s="276" t="s">
        <v>122</v>
      </c>
      <c r="C33" s="8"/>
      <c r="D33" s="8"/>
      <c r="E33" s="10"/>
      <c r="F33" s="225" t="s">
        <v>0</v>
      </c>
      <c r="G33" s="7"/>
      <c r="K33" s="224"/>
      <c r="AT33" s="319"/>
      <c r="AU33" s="319"/>
    </row>
    <row r="34" spans="1:47" customFormat="1" ht="21" customHeight="1" x14ac:dyDescent="0.45">
      <c r="A34" s="15"/>
      <c r="D34" s="56"/>
      <c r="E34" s="7" t="s">
        <v>1</v>
      </c>
      <c r="F34" s="14"/>
      <c r="G34" s="6"/>
      <c r="J34" s="6" t="s">
        <v>3</v>
      </c>
      <c r="K34" s="34">
        <v>27</v>
      </c>
      <c r="L34" s="38"/>
      <c r="M34" s="34">
        <v>18</v>
      </c>
      <c r="N34" s="38"/>
      <c r="O34" s="34">
        <v>12</v>
      </c>
      <c r="P34" s="38"/>
      <c r="Q34" s="34">
        <v>9</v>
      </c>
      <c r="R34" s="38"/>
      <c r="S34" s="34">
        <v>8</v>
      </c>
      <c r="T34" s="38"/>
      <c r="U34" s="34">
        <v>6</v>
      </c>
      <c r="V34" s="38"/>
      <c r="W34" s="34">
        <v>4</v>
      </c>
      <c r="X34" s="38"/>
      <c r="Y34" s="34">
        <v>3</v>
      </c>
      <c r="Z34" s="38"/>
      <c r="AA34" s="34">
        <v>2</v>
      </c>
      <c r="AB34" s="38"/>
      <c r="AC34" s="34">
        <v>1</v>
      </c>
      <c r="AD34" s="38"/>
      <c r="AE34" s="34" t="s">
        <v>6</v>
      </c>
      <c r="AF34" s="35"/>
      <c r="AG34" s="34">
        <v>0</v>
      </c>
      <c r="AH34" s="35"/>
      <c r="AJ34" s="6"/>
      <c r="AT34" s="319"/>
      <c r="AU34" s="319"/>
    </row>
    <row r="35" spans="1:47" customFormat="1" ht="12.6" x14ac:dyDescent="0.45">
      <c r="A35" s="2"/>
      <c r="B35" s="293"/>
      <c r="C35" s="52">
        <f>'liste améliorations'!A4</f>
        <v>1</v>
      </c>
      <c r="D35" s="52" t="str">
        <f>'liste améliorations'!B4</f>
        <v xml:space="preserve">Installer un compteur pour chaque "consommateur" </v>
      </c>
      <c r="E35" s="206">
        <v>0</v>
      </c>
      <c r="F35" s="49">
        <f>IF(E35=2,1,IF(E35=3,0.1,0))</f>
        <v>0</v>
      </c>
      <c r="G35" s="299" t="str">
        <f>'liste améliorations'!B5</f>
        <v>Pour chaque bâtiment et  pour chaque usage (eau chaude sanitaire, groupe frigorifique, …)</v>
      </c>
      <c r="J35" s="39">
        <f>K35+M35+O35+Q35+S35+U35+W35+Y35+AA35+AC35+AE35+AG35</f>
        <v>1</v>
      </c>
      <c r="K35" s="36">
        <f>IF(F35=27,1,0)</f>
        <v>0</v>
      </c>
      <c r="L35" s="37">
        <f>IF(F35=27,1,0)</f>
        <v>0</v>
      </c>
      <c r="M35" s="36">
        <f>IF($F35=M$34,L41+1,0)</f>
        <v>0</v>
      </c>
      <c r="N35" s="37">
        <f>IF($F35=M$34,M35,L41)</f>
        <v>0</v>
      </c>
      <c r="O35" s="36">
        <f>IF($F35=O$34,N41+1,0)</f>
        <v>0</v>
      </c>
      <c r="P35" s="37">
        <f>IF($F35=O$34,O35,N41)</f>
        <v>0</v>
      </c>
      <c r="Q35" s="36">
        <f>IF($F35=Q$34,P41+1,0)</f>
        <v>0</v>
      </c>
      <c r="R35" s="37">
        <f>IF($F35=Q$34,Q35,P41)</f>
        <v>0</v>
      </c>
      <c r="S35" s="36">
        <f>IF($F35=S$34,R41+1,0)</f>
        <v>0</v>
      </c>
      <c r="T35" s="37">
        <f>IF($F35=S$34,S35,R41)</f>
        <v>0</v>
      </c>
      <c r="U35" s="36">
        <f>IF($F35=U$34,T41+1,0)</f>
        <v>0</v>
      </c>
      <c r="V35" s="37">
        <f>IF($F35=U$34,U35,T41)</f>
        <v>0</v>
      </c>
      <c r="W35" s="36">
        <f>IF($F35=W$34,V41+1,0)</f>
        <v>0</v>
      </c>
      <c r="X35" s="37">
        <f>IF($F35=W$34,W35,V41)</f>
        <v>0</v>
      </c>
      <c r="Y35" s="36">
        <f>IF($F35=Y$34,X41+1,0)</f>
        <v>0</v>
      </c>
      <c r="Z35" s="37">
        <f>IF($F35=Y$34,Y35,X41)</f>
        <v>0</v>
      </c>
      <c r="AA35" s="36">
        <f>IF($F35=AA$34,Z41+1,0)</f>
        <v>0</v>
      </c>
      <c r="AB35" s="37">
        <f>IF($F35=AA$34,AA35,Z41)</f>
        <v>0</v>
      </c>
      <c r="AC35" s="36">
        <f>IF($F35=AC$34,AB41+1,0)</f>
        <v>0</v>
      </c>
      <c r="AD35" s="37">
        <f>IF($F35=AC$34,AC35,AB41)</f>
        <v>0</v>
      </c>
      <c r="AE35" s="36">
        <f>IF(AND($F35&gt;0,$F35&lt;1),AD41+1,0)</f>
        <v>0</v>
      </c>
      <c r="AF35" s="37">
        <f>IF(AND($F35&gt;0,$F35&lt;1),AE35,AD41)</f>
        <v>0</v>
      </c>
      <c r="AG35" s="36">
        <f>IF($F35=AG$34,AF41+1,0)</f>
        <v>1</v>
      </c>
      <c r="AH35" s="37">
        <f>IF($F35=AG$34,AG35,AF41)</f>
        <v>1</v>
      </c>
      <c r="AI35" s="33"/>
      <c r="AJ35" s="43"/>
      <c r="AK35" s="42"/>
      <c r="AL35" s="33"/>
      <c r="AM35" s="33"/>
      <c r="AN35" s="33"/>
      <c r="AO35" s="33"/>
      <c r="AP35" s="33"/>
      <c r="AQ35" s="33"/>
      <c r="AR35" s="33"/>
      <c r="AS35" s="33"/>
      <c r="AT35" s="319">
        <f>IF(E35=0,0,1)</f>
        <v>0</v>
      </c>
      <c r="AU35" s="319"/>
    </row>
    <row r="36" spans="1:47" customFormat="1" ht="12.6" x14ac:dyDescent="0.45">
      <c r="A36" s="2"/>
      <c r="B36" s="293"/>
      <c r="C36" s="52">
        <f>'liste améliorations'!A6</f>
        <v>2</v>
      </c>
      <c r="D36" s="52" t="str">
        <f>'liste améliorations'!B6</f>
        <v>Vérifier les factures (gaz, fuel, élec, …) lors de leur réception.</v>
      </c>
      <c r="E36" s="206">
        <v>0</v>
      </c>
      <c r="F36" s="49">
        <f t="shared" ref="F36:F41" si="6">IF(E36=2,1,IF(E36=3,0.1,0))</f>
        <v>0</v>
      </c>
      <c r="G36" s="299" t="str">
        <f>'liste améliorations'!B7</f>
        <v xml:space="preserve">   </v>
      </c>
      <c r="J36" s="39">
        <f t="shared" ref="J36:J46" si="7">K36+M36+O36+Q36+S36+U36+W36+Y36+AA36+AC36+AE36+AG36</f>
        <v>2</v>
      </c>
      <c r="K36" s="36">
        <f>IF($F36=K$34,#REF!+1,0)</f>
        <v>0</v>
      </c>
      <c r="L36" s="37">
        <f>IF($F36=K$34,K36,L35)</f>
        <v>0</v>
      </c>
      <c r="M36" s="36">
        <f>IF($F36=M$34,N35+1,0)</f>
        <v>0</v>
      </c>
      <c r="N36" s="37">
        <f>IF($F36=M$34,M36,N35)</f>
        <v>0</v>
      </c>
      <c r="O36" s="36">
        <f>IF($F36=O$34,P35+1,0)</f>
        <v>0</v>
      </c>
      <c r="P36" s="37">
        <f>IF($F36=O$34,O36,P35)</f>
        <v>0</v>
      </c>
      <c r="Q36" s="36">
        <f>IF($F36=Q$34,R35+1,0)</f>
        <v>0</v>
      </c>
      <c r="R36" s="37">
        <f>IF($F36=Q$34,Q36,R35)</f>
        <v>0</v>
      </c>
      <c r="S36" s="36">
        <f>IF($F36=S$34,T35+1,0)</f>
        <v>0</v>
      </c>
      <c r="T36" s="37">
        <f>IF($F36=S$34,S36,T35)</f>
        <v>0</v>
      </c>
      <c r="U36" s="36">
        <f>IF($F36=U$34,V35+1,0)</f>
        <v>0</v>
      </c>
      <c r="V36" s="37">
        <f>IF($F36=U$34,U36,V35)</f>
        <v>0</v>
      </c>
      <c r="W36" s="36">
        <f>IF($F36=W$34,X35+1,0)</f>
        <v>0</v>
      </c>
      <c r="X36" s="37">
        <f>IF($F36=W$34,W36,X35)</f>
        <v>0</v>
      </c>
      <c r="Y36" s="36">
        <f>IF($F36=Y$34,Z35+1,0)</f>
        <v>0</v>
      </c>
      <c r="Z36" s="37">
        <f>IF($F36=Y$34,Y36,Z35)</f>
        <v>0</v>
      </c>
      <c r="AA36" s="36">
        <f>IF($F36=AA$34,AB35+1,0)</f>
        <v>0</v>
      </c>
      <c r="AB36" s="37">
        <f>IF($F36=AA$34,AA36,AB35)</f>
        <v>0</v>
      </c>
      <c r="AC36" s="36">
        <f>IF($F36=AC$34,AD35+1,0)</f>
        <v>0</v>
      </c>
      <c r="AD36" s="37">
        <f>IF($F36=AC$34,AC36,AD35)</f>
        <v>0</v>
      </c>
      <c r="AE36" s="36">
        <f>IF(AND($F36&gt;0,$F36&lt;1),AF35+1,0)</f>
        <v>0</v>
      </c>
      <c r="AF36" s="37">
        <f>IF(AND($F36&gt;0,$F36&lt;1),AE36,AF35)</f>
        <v>0</v>
      </c>
      <c r="AG36" s="36">
        <f>IF($F36=AG$34,AH35+1,0)</f>
        <v>2</v>
      </c>
      <c r="AH36" s="37">
        <f>IF($F36=AG$34,AG36,AH35)</f>
        <v>2</v>
      </c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19">
        <f t="shared" ref="AT36:AT41" si="8">IF(E36=0,0,1)</f>
        <v>0</v>
      </c>
      <c r="AU36" s="319"/>
    </row>
    <row r="37" spans="1:47" customFormat="1" ht="12.6" x14ac:dyDescent="0.45">
      <c r="A37" s="41"/>
      <c r="B37" s="293"/>
      <c r="C37" s="52">
        <f>'liste améliorations'!A8</f>
        <v>3</v>
      </c>
      <c r="D37" s="52" t="str">
        <f>'liste améliorations'!B8</f>
        <v xml:space="preserve">Tenir une comptabilité énergétique </v>
      </c>
      <c r="E37" s="206">
        <v>0</v>
      </c>
      <c r="F37" s="49">
        <f t="shared" si="6"/>
        <v>0</v>
      </c>
      <c r="G37" s="299" t="str">
        <f>'liste améliorations'!B9</f>
        <v>(Relevés mensuels des compteurs, tenue de tableaux, tracés et analyse, etc.)</v>
      </c>
      <c r="J37" s="39">
        <f>K37+M37+O37+Q37+S37+U37+W37+Y37+AA37+AC37+AE37+AG37</f>
        <v>3</v>
      </c>
      <c r="K37" s="36">
        <f>IF($F37=K$34,#REF!+1,0)</f>
        <v>0</v>
      </c>
      <c r="L37" s="37">
        <f t="shared" ref="L37:L47" si="9">IF($F37=K$34,K37,L36)</f>
        <v>0</v>
      </c>
      <c r="M37" s="36">
        <f t="shared" ref="M37:M47" si="10">IF($F37=M$34,N36+1,0)</f>
        <v>0</v>
      </c>
      <c r="N37" s="37">
        <f t="shared" ref="N37:N47" si="11">IF($F37=M$34,M37,N36)</f>
        <v>0</v>
      </c>
      <c r="O37" s="36">
        <f t="shared" ref="O37:O47" si="12">IF($F37=O$34,P36+1,0)</f>
        <v>0</v>
      </c>
      <c r="P37" s="37">
        <f t="shared" ref="P37:P47" si="13">IF($F37=O$34,O37,P36)</f>
        <v>0</v>
      </c>
      <c r="Q37" s="36">
        <f t="shared" ref="Q37:Q47" si="14">IF($F37=Q$34,R36+1,0)</f>
        <v>0</v>
      </c>
      <c r="R37" s="37">
        <f t="shared" ref="R37:R47" si="15">IF($F37=Q$34,Q37,R36)</f>
        <v>0</v>
      </c>
      <c r="S37" s="36">
        <f t="shared" ref="S37:S47" si="16">IF($F37=S$34,T36+1,0)</f>
        <v>0</v>
      </c>
      <c r="T37" s="37">
        <f t="shared" ref="T37:T47" si="17">IF($F37=S$34,S37,T36)</f>
        <v>0</v>
      </c>
      <c r="U37" s="36">
        <f t="shared" ref="U37:U47" si="18">IF($F37=U$34,V36+1,0)</f>
        <v>0</v>
      </c>
      <c r="V37" s="37">
        <f t="shared" ref="V37:V47" si="19">IF($F37=U$34,U37,V36)</f>
        <v>0</v>
      </c>
      <c r="W37" s="36">
        <f t="shared" ref="W37:W47" si="20">IF($F37=W$34,X36+1,0)</f>
        <v>0</v>
      </c>
      <c r="X37" s="37">
        <f t="shared" ref="X37:X47" si="21">IF($F37=W$34,W37,X36)</f>
        <v>0</v>
      </c>
      <c r="Y37" s="36">
        <f t="shared" ref="Y37:Y47" si="22">IF($F37=Y$34,Z36+1,0)</f>
        <v>0</v>
      </c>
      <c r="Z37" s="37">
        <f t="shared" ref="Z37:Z47" si="23">IF($F37=Y$34,Y37,Z36)</f>
        <v>0</v>
      </c>
      <c r="AA37" s="36">
        <f t="shared" ref="AA37:AA47" si="24">IF($F37=AA$34,AB36+1,0)</f>
        <v>0</v>
      </c>
      <c r="AB37" s="37">
        <f t="shared" ref="AB37:AB47" si="25">IF($F37=AA$34,AA37,AB36)</f>
        <v>0</v>
      </c>
      <c r="AC37" s="36">
        <f t="shared" ref="AC37:AC47" si="26">IF($F37=AC$34,AD36+1,0)</f>
        <v>0</v>
      </c>
      <c r="AD37" s="37">
        <f t="shared" ref="AD37:AD47" si="27">IF($F37=AC$34,AC37,AD36)</f>
        <v>0</v>
      </c>
      <c r="AE37" s="36">
        <f t="shared" ref="AE37:AE47" si="28">IF(AND($F37&gt;0,$F37&lt;1),AF36+1,0)</f>
        <v>0</v>
      </c>
      <c r="AF37" s="37">
        <f t="shared" ref="AF37:AF47" si="29">IF(AND($F37&gt;0,$F37&lt;1),AE37,AF36)</f>
        <v>0</v>
      </c>
      <c r="AG37" s="36">
        <f t="shared" ref="AG37:AG47" si="30">IF($F37=AG$34,AH36+1,0)</f>
        <v>3</v>
      </c>
      <c r="AH37" s="37">
        <f t="shared" ref="AH37:AH47" si="31">IF($F37=AG$34,AG37,AH36)</f>
        <v>3</v>
      </c>
      <c r="AT37" s="319">
        <f t="shared" si="8"/>
        <v>0</v>
      </c>
      <c r="AU37" s="319"/>
    </row>
    <row r="38" spans="1:47" customFormat="1" ht="30" customHeight="1" x14ac:dyDescent="0.45">
      <c r="A38" s="2"/>
      <c r="B38" s="293"/>
      <c r="C38" s="52">
        <f>'liste améliorations'!A10</f>
        <v>4</v>
      </c>
      <c r="D38" s="52" t="str">
        <f>'liste améliorations'!B10</f>
        <v>Etablir des ratios pour une comparaison avec d'autres bâtiments du secteur.</v>
      </c>
      <c r="E38" s="206">
        <v>0</v>
      </c>
      <c r="F38" s="49">
        <f t="shared" si="6"/>
        <v>0</v>
      </c>
      <c r="G38" s="299" t="str">
        <f>'liste améliorations'!B11</f>
        <v xml:space="preserve">   </v>
      </c>
      <c r="J38" s="39">
        <f t="shared" si="7"/>
        <v>4</v>
      </c>
      <c r="K38" s="36">
        <f>IF($F38=K$34,#REF!+1,0)</f>
        <v>0</v>
      </c>
      <c r="L38" s="37">
        <f t="shared" si="9"/>
        <v>0</v>
      </c>
      <c r="M38" s="36">
        <f t="shared" si="10"/>
        <v>0</v>
      </c>
      <c r="N38" s="37">
        <f t="shared" si="11"/>
        <v>0</v>
      </c>
      <c r="O38" s="36">
        <f t="shared" si="12"/>
        <v>0</v>
      </c>
      <c r="P38" s="37">
        <f t="shared" si="13"/>
        <v>0</v>
      </c>
      <c r="Q38" s="36">
        <f t="shared" si="14"/>
        <v>0</v>
      </c>
      <c r="R38" s="37">
        <f t="shared" si="15"/>
        <v>0</v>
      </c>
      <c r="S38" s="36">
        <f t="shared" si="16"/>
        <v>0</v>
      </c>
      <c r="T38" s="37">
        <f t="shared" si="17"/>
        <v>0</v>
      </c>
      <c r="U38" s="36">
        <f t="shared" si="18"/>
        <v>0</v>
      </c>
      <c r="V38" s="37">
        <f t="shared" si="19"/>
        <v>0</v>
      </c>
      <c r="W38" s="36">
        <f t="shared" si="20"/>
        <v>0</v>
      </c>
      <c r="X38" s="37">
        <f t="shared" si="21"/>
        <v>0</v>
      </c>
      <c r="Y38" s="36">
        <f t="shared" si="22"/>
        <v>0</v>
      </c>
      <c r="Z38" s="37">
        <f t="shared" si="23"/>
        <v>0</v>
      </c>
      <c r="AA38" s="36">
        <f t="shared" si="24"/>
        <v>0</v>
      </c>
      <c r="AB38" s="37">
        <f t="shared" si="25"/>
        <v>0</v>
      </c>
      <c r="AC38" s="36">
        <f t="shared" si="26"/>
        <v>0</v>
      </c>
      <c r="AD38" s="37">
        <f t="shared" si="27"/>
        <v>0</v>
      </c>
      <c r="AE38" s="36">
        <f t="shared" si="28"/>
        <v>0</v>
      </c>
      <c r="AF38" s="37">
        <f t="shared" si="29"/>
        <v>0</v>
      </c>
      <c r="AG38" s="36">
        <f t="shared" si="30"/>
        <v>4</v>
      </c>
      <c r="AH38" s="37">
        <f t="shared" si="31"/>
        <v>4</v>
      </c>
      <c r="AT38" s="319">
        <f t="shared" si="8"/>
        <v>0</v>
      </c>
      <c r="AU38" s="319"/>
    </row>
    <row r="39" spans="1:47" customFormat="1" ht="12.6" x14ac:dyDescent="0.45">
      <c r="A39" s="2"/>
      <c r="B39" s="293"/>
      <c r="C39" s="52">
        <f>'liste améliorations'!A12</f>
        <v>5</v>
      </c>
      <c r="D39" s="52" t="str">
        <f>'liste améliorations'!B12</f>
        <v>Arrêter la chaudière en été si elle ne produit pas l'ECS.</v>
      </c>
      <c r="E39" s="206">
        <v>0</v>
      </c>
      <c r="F39" s="49">
        <f t="shared" si="6"/>
        <v>0</v>
      </c>
      <c r="G39" s="300" t="str">
        <f>'liste améliorations'!B13</f>
        <v xml:space="preserve">   </v>
      </c>
      <c r="J39" s="39">
        <f t="shared" si="7"/>
        <v>5</v>
      </c>
      <c r="K39" s="36">
        <f>IF($F39=K$34,#REF!+1,0)</f>
        <v>0</v>
      </c>
      <c r="L39" s="37">
        <f t="shared" si="9"/>
        <v>0</v>
      </c>
      <c r="M39" s="36">
        <f t="shared" si="10"/>
        <v>0</v>
      </c>
      <c r="N39" s="37">
        <f t="shared" si="11"/>
        <v>0</v>
      </c>
      <c r="O39" s="36">
        <f t="shared" si="12"/>
        <v>0</v>
      </c>
      <c r="P39" s="37">
        <f t="shared" si="13"/>
        <v>0</v>
      </c>
      <c r="Q39" s="36">
        <f t="shared" si="14"/>
        <v>0</v>
      </c>
      <c r="R39" s="37">
        <f t="shared" si="15"/>
        <v>0</v>
      </c>
      <c r="S39" s="36">
        <f t="shared" si="16"/>
        <v>0</v>
      </c>
      <c r="T39" s="37">
        <f t="shared" si="17"/>
        <v>0</v>
      </c>
      <c r="U39" s="36">
        <f t="shared" si="18"/>
        <v>0</v>
      </c>
      <c r="V39" s="37">
        <f t="shared" si="19"/>
        <v>0</v>
      </c>
      <c r="W39" s="36">
        <f t="shared" si="20"/>
        <v>0</v>
      </c>
      <c r="X39" s="37">
        <f t="shared" si="21"/>
        <v>0</v>
      </c>
      <c r="Y39" s="36">
        <f t="shared" si="22"/>
        <v>0</v>
      </c>
      <c r="Z39" s="37">
        <f t="shared" si="23"/>
        <v>0</v>
      </c>
      <c r="AA39" s="36">
        <f t="shared" si="24"/>
        <v>0</v>
      </c>
      <c r="AB39" s="37">
        <f t="shared" si="25"/>
        <v>0</v>
      </c>
      <c r="AC39" s="36">
        <f t="shared" si="26"/>
        <v>0</v>
      </c>
      <c r="AD39" s="37">
        <f t="shared" si="27"/>
        <v>0</v>
      </c>
      <c r="AE39" s="36">
        <f t="shared" si="28"/>
        <v>0</v>
      </c>
      <c r="AF39" s="37">
        <f t="shared" si="29"/>
        <v>0</v>
      </c>
      <c r="AG39" s="36">
        <f t="shared" si="30"/>
        <v>5</v>
      </c>
      <c r="AH39" s="37">
        <f t="shared" si="31"/>
        <v>5</v>
      </c>
      <c r="AT39" s="319">
        <f t="shared" si="8"/>
        <v>0</v>
      </c>
      <c r="AU39" s="319"/>
    </row>
    <row r="40" spans="1:47" customFormat="1" ht="30" customHeight="1" x14ac:dyDescent="0.45">
      <c r="A40" s="2"/>
      <c r="B40" s="293"/>
      <c r="C40" s="52">
        <f>'liste améliorations'!A14</f>
        <v>6</v>
      </c>
      <c r="D40" s="52" t="str">
        <f>'liste améliorations'!B14</f>
        <v>Avertir le responsable technique lorsqu'une dérive des consommations est observée.</v>
      </c>
      <c r="E40" s="206">
        <v>0</v>
      </c>
      <c r="F40" s="49">
        <f t="shared" si="6"/>
        <v>0</v>
      </c>
      <c r="G40" s="300" t="str">
        <f>'liste améliorations'!B15</f>
        <v xml:space="preserve">   </v>
      </c>
      <c r="J40" s="39">
        <f t="shared" si="7"/>
        <v>6</v>
      </c>
      <c r="K40" s="36">
        <f>IF($F40=K$34,#REF!+1,0)</f>
        <v>0</v>
      </c>
      <c r="L40" s="37">
        <f t="shared" si="9"/>
        <v>0</v>
      </c>
      <c r="M40" s="36">
        <f t="shared" si="10"/>
        <v>0</v>
      </c>
      <c r="N40" s="37">
        <f t="shared" si="11"/>
        <v>0</v>
      </c>
      <c r="O40" s="36">
        <f t="shared" si="12"/>
        <v>0</v>
      </c>
      <c r="P40" s="37">
        <f t="shared" si="13"/>
        <v>0</v>
      </c>
      <c r="Q40" s="36">
        <f t="shared" si="14"/>
        <v>0</v>
      </c>
      <c r="R40" s="37">
        <f t="shared" si="15"/>
        <v>0</v>
      </c>
      <c r="S40" s="36">
        <f t="shared" si="16"/>
        <v>0</v>
      </c>
      <c r="T40" s="37">
        <f t="shared" si="17"/>
        <v>0</v>
      </c>
      <c r="U40" s="36">
        <f t="shared" si="18"/>
        <v>0</v>
      </c>
      <c r="V40" s="37">
        <f t="shared" si="19"/>
        <v>0</v>
      </c>
      <c r="W40" s="36">
        <f t="shared" si="20"/>
        <v>0</v>
      </c>
      <c r="X40" s="37">
        <f t="shared" si="21"/>
        <v>0</v>
      </c>
      <c r="Y40" s="36">
        <f t="shared" si="22"/>
        <v>0</v>
      </c>
      <c r="Z40" s="37">
        <f t="shared" si="23"/>
        <v>0</v>
      </c>
      <c r="AA40" s="36">
        <f t="shared" si="24"/>
        <v>0</v>
      </c>
      <c r="AB40" s="37">
        <f t="shared" si="25"/>
        <v>0</v>
      </c>
      <c r="AC40" s="36">
        <f t="shared" si="26"/>
        <v>0</v>
      </c>
      <c r="AD40" s="37">
        <f t="shared" si="27"/>
        <v>0</v>
      </c>
      <c r="AE40" s="36">
        <f t="shared" si="28"/>
        <v>0</v>
      </c>
      <c r="AF40" s="37">
        <f t="shared" si="29"/>
        <v>0</v>
      </c>
      <c r="AG40" s="36">
        <f t="shared" si="30"/>
        <v>6</v>
      </c>
      <c r="AH40" s="37">
        <f t="shared" si="31"/>
        <v>6</v>
      </c>
      <c r="AT40" s="319">
        <f t="shared" si="8"/>
        <v>0</v>
      </c>
      <c r="AU40" s="319"/>
    </row>
    <row r="41" spans="1:47" customFormat="1" ht="30" customHeight="1" x14ac:dyDescent="0.45">
      <c r="A41" s="41"/>
      <c r="B41" s="293"/>
      <c r="C41" s="52">
        <f>'liste améliorations'!A16</f>
        <v>7</v>
      </c>
      <c r="D41" s="52" t="str">
        <f>'liste améliorations'!B16</f>
        <v>Informer les décideurs de la consommation du bâtiment, des coûts associés et des tendances d'évolution sur les dernières années.</v>
      </c>
      <c r="E41" s="206">
        <v>0</v>
      </c>
      <c r="F41" s="49">
        <f t="shared" si="6"/>
        <v>0</v>
      </c>
      <c r="G41" s="300" t="str">
        <f>'liste améliorations'!B17</f>
        <v xml:space="preserve">   </v>
      </c>
      <c r="J41" s="39">
        <f t="shared" si="7"/>
        <v>7</v>
      </c>
      <c r="K41" s="36">
        <f>IF($F41=K$34,#REF!+1,0)</f>
        <v>0</v>
      </c>
      <c r="L41" s="37">
        <f t="shared" si="9"/>
        <v>0</v>
      </c>
      <c r="M41" s="36">
        <f t="shared" si="10"/>
        <v>0</v>
      </c>
      <c r="N41" s="37">
        <f t="shared" si="11"/>
        <v>0</v>
      </c>
      <c r="O41" s="36">
        <f t="shared" si="12"/>
        <v>0</v>
      </c>
      <c r="P41" s="37">
        <f t="shared" si="13"/>
        <v>0</v>
      </c>
      <c r="Q41" s="36">
        <f t="shared" si="14"/>
        <v>0</v>
      </c>
      <c r="R41" s="37">
        <f t="shared" si="15"/>
        <v>0</v>
      </c>
      <c r="S41" s="36">
        <f t="shared" si="16"/>
        <v>0</v>
      </c>
      <c r="T41" s="37">
        <f t="shared" si="17"/>
        <v>0</v>
      </c>
      <c r="U41" s="36">
        <f t="shared" si="18"/>
        <v>0</v>
      </c>
      <c r="V41" s="37">
        <f t="shared" si="19"/>
        <v>0</v>
      </c>
      <c r="W41" s="36">
        <f t="shared" si="20"/>
        <v>0</v>
      </c>
      <c r="X41" s="37">
        <f t="shared" si="21"/>
        <v>0</v>
      </c>
      <c r="Y41" s="36">
        <f t="shared" si="22"/>
        <v>0</v>
      </c>
      <c r="Z41" s="37">
        <f t="shared" si="23"/>
        <v>0</v>
      </c>
      <c r="AA41" s="36">
        <f t="shared" si="24"/>
        <v>0</v>
      </c>
      <c r="AB41" s="37">
        <f t="shared" si="25"/>
        <v>0</v>
      </c>
      <c r="AC41" s="36">
        <f t="shared" si="26"/>
        <v>0</v>
      </c>
      <c r="AD41" s="37">
        <f t="shared" si="27"/>
        <v>0</v>
      </c>
      <c r="AE41" s="36">
        <f t="shared" si="28"/>
        <v>0</v>
      </c>
      <c r="AF41" s="37">
        <f t="shared" si="29"/>
        <v>0</v>
      </c>
      <c r="AG41" s="36">
        <f t="shared" si="30"/>
        <v>7</v>
      </c>
      <c r="AH41" s="37">
        <f t="shared" si="31"/>
        <v>7</v>
      </c>
      <c r="AJ41" s="42"/>
      <c r="AK41" s="42"/>
      <c r="AT41" s="319">
        <f t="shared" si="8"/>
        <v>0</v>
      </c>
      <c r="AU41" s="319"/>
    </row>
    <row r="42" spans="1:47" ht="30" customHeight="1" x14ac:dyDescent="0.4">
      <c r="B42" s="32"/>
      <c r="C42" s="266"/>
      <c r="D42" s="280"/>
      <c r="E42" s="281"/>
      <c r="F42" s="282"/>
      <c r="G42" s="283"/>
      <c r="H42" s="283"/>
      <c r="I42" s="283"/>
      <c r="J42" s="284"/>
      <c r="K42" s="214"/>
      <c r="L42" s="285"/>
      <c r="M42" s="214"/>
      <c r="N42" s="285"/>
      <c r="O42" s="214"/>
      <c r="P42" s="285"/>
      <c r="Q42" s="214"/>
      <c r="R42" s="285"/>
      <c r="S42" s="214"/>
      <c r="T42" s="285"/>
      <c r="U42" s="214"/>
      <c r="V42" s="285"/>
      <c r="W42" s="214"/>
      <c r="X42" s="285"/>
      <c r="Y42" s="214"/>
      <c r="Z42" s="285"/>
      <c r="AA42" s="214"/>
      <c r="AB42" s="285"/>
      <c r="AC42" s="214"/>
      <c r="AD42" s="285"/>
      <c r="AE42" s="214"/>
      <c r="AF42" s="285"/>
      <c r="AG42" s="214"/>
      <c r="AH42" s="285"/>
    </row>
    <row r="43" spans="1:47" ht="30" customHeight="1" x14ac:dyDescent="0.45">
      <c r="B43" s="286" t="s">
        <v>123</v>
      </c>
      <c r="C43" s="287"/>
      <c r="D43" s="288"/>
      <c r="E43" s="289"/>
      <c r="F43" s="282"/>
      <c r="G43" s="283"/>
      <c r="H43" s="283"/>
      <c r="I43" s="283"/>
      <c r="J43" s="284"/>
      <c r="K43" s="214"/>
      <c r="L43" s="285"/>
      <c r="M43" s="214"/>
      <c r="N43" s="285"/>
      <c r="O43" s="214"/>
      <c r="P43" s="285"/>
      <c r="Q43" s="214"/>
      <c r="R43" s="285"/>
      <c r="S43" s="214"/>
      <c r="T43" s="285"/>
      <c r="U43" s="214"/>
      <c r="V43" s="285"/>
      <c r="W43" s="214"/>
      <c r="X43" s="285"/>
      <c r="Y43" s="214"/>
      <c r="Z43" s="285"/>
      <c r="AA43" s="214"/>
      <c r="AB43" s="285"/>
      <c r="AC43" s="214"/>
      <c r="AD43" s="285"/>
      <c r="AE43" s="214"/>
      <c r="AF43" s="285"/>
      <c r="AG43" s="214"/>
      <c r="AH43" s="285"/>
    </row>
    <row r="44" spans="1:47" customFormat="1" ht="30" customHeight="1" x14ac:dyDescent="0.4">
      <c r="A44" s="41"/>
      <c r="B44" s="293"/>
      <c r="C44" s="52">
        <f>'liste améliorations'!A20</f>
        <v>1</v>
      </c>
      <c r="D44" s="52" t="str">
        <f>'liste améliorations'!B20</f>
        <v>Améliorer la gestion de la pointe de puissance électrique</v>
      </c>
      <c r="E44" s="274">
        <v>0</v>
      </c>
      <c r="F44" s="49">
        <f>IF(E44=2,1,IF(E44=3,0.1,0))</f>
        <v>0</v>
      </c>
      <c r="G44" s="306" t="str">
        <f>'liste améliorations'!B21</f>
        <v xml:space="preserve">   </v>
      </c>
      <c r="H44" s="47"/>
      <c r="I44" s="47"/>
      <c r="J44" s="39">
        <f t="shared" si="7"/>
        <v>1</v>
      </c>
      <c r="K44" s="36">
        <f>IF(F44=27,1,0)</f>
        <v>0</v>
      </c>
      <c r="L44" s="37">
        <f>IF(F44=27,1,0)</f>
        <v>0</v>
      </c>
      <c r="M44" s="36">
        <f>IF($F44=M$34,L47+1,0)</f>
        <v>0</v>
      </c>
      <c r="N44" s="37">
        <f>IF($F44=M$34,M44,L47)</f>
        <v>0</v>
      </c>
      <c r="O44" s="36">
        <f>IF($F44=O$34,N47+1,0)</f>
        <v>0</v>
      </c>
      <c r="P44" s="37">
        <f>IF($F44=O$34,O44,N47)</f>
        <v>0</v>
      </c>
      <c r="Q44" s="36">
        <f>IF($F44=Q$34,P47+1,0)</f>
        <v>0</v>
      </c>
      <c r="R44" s="37">
        <f>IF($F44=Q$34,Q44,P47)</f>
        <v>0</v>
      </c>
      <c r="S44" s="36">
        <f>IF($F44=S$34,R47+1,0)</f>
        <v>0</v>
      </c>
      <c r="T44" s="37">
        <f>IF($F44=S$34,S44,R47)</f>
        <v>0</v>
      </c>
      <c r="U44" s="36">
        <f>IF($F44=U$34,T47+1,0)</f>
        <v>0</v>
      </c>
      <c r="V44" s="37">
        <f>IF($F44=U$34,U44,T47)</f>
        <v>0</v>
      </c>
      <c r="W44" s="36">
        <f>IF($F44=W$34,V47+1,0)</f>
        <v>0</v>
      </c>
      <c r="X44" s="37">
        <f>IF($F44=W$34,W44,V47)</f>
        <v>0</v>
      </c>
      <c r="Y44" s="36">
        <f>IF($F44=Y$34,X47+1,0)</f>
        <v>0</v>
      </c>
      <c r="Z44" s="37">
        <f>IF($F44=Y$34,Y44,X47)</f>
        <v>0</v>
      </c>
      <c r="AA44" s="36">
        <f>IF($F44=AA$34,Z47+1,0)</f>
        <v>0</v>
      </c>
      <c r="AB44" s="37">
        <f>IF($F44=AA$34,AA44,Z47)</f>
        <v>0</v>
      </c>
      <c r="AC44" s="36">
        <f>IF($F44=AC$34,AB47+1,0)</f>
        <v>0</v>
      </c>
      <c r="AD44" s="37">
        <f>IF($F44=AC$34,AC44,AB47)</f>
        <v>0</v>
      </c>
      <c r="AE44" s="36">
        <f>IF(AND($F44&gt;0,$F44&lt;1),AD47+1,0)</f>
        <v>0</v>
      </c>
      <c r="AF44" s="37">
        <f>IF(AND($F44&gt;0,$F44&lt;1),AE44,AD47)</f>
        <v>0</v>
      </c>
      <c r="AG44" s="36">
        <f>IF($F44=AG$34,AF47+1,0)</f>
        <v>1</v>
      </c>
      <c r="AH44" s="37">
        <f>IF($F44=AG$34,AG44,AF47)</f>
        <v>1</v>
      </c>
      <c r="AT44" s="319">
        <f>IF(E44=0,0,1)</f>
        <v>0</v>
      </c>
      <c r="AU44" s="319"/>
    </row>
    <row r="45" spans="1:47" customFormat="1" ht="47.25" customHeight="1" x14ac:dyDescent="0.4">
      <c r="A45" s="41"/>
      <c r="B45" s="293"/>
      <c r="C45" s="52">
        <f>'liste améliorations'!A22</f>
        <v>2</v>
      </c>
      <c r="D45" s="52" t="str">
        <f>'liste améliorations'!B22</f>
        <v xml:space="preserve">Placer des condensateurs de compensation afin de diminuer la pénalité du distributeur liée à un courant réactif trop élevé </v>
      </c>
      <c r="E45" s="274">
        <v>0</v>
      </c>
      <c r="F45" s="49">
        <f>IF(E45=2,1,IF(E45=3,0.1,0))</f>
        <v>0</v>
      </c>
      <c r="G45" s="306" t="str">
        <f>'liste améliorations'!B23</f>
        <v>( = augmenter le Cos φ )</v>
      </c>
      <c r="H45" s="47"/>
      <c r="I45" s="47"/>
      <c r="J45" s="39">
        <f t="shared" si="7"/>
        <v>2</v>
      </c>
      <c r="K45" s="36">
        <f>IF($F45=K$34,#REF!+1,0)</f>
        <v>0</v>
      </c>
      <c r="L45" s="37">
        <f t="shared" si="9"/>
        <v>0</v>
      </c>
      <c r="M45" s="36">
        <f t="shared" si="10"/>
        <v>0</v>
      </c>
      <c r="N45" s="37">
        <f t="shared" si="11"/>
        <v>0</v>
      </c>
      <c r="O45" s="36">
        <f t="shared" si="12"/>
        <v>0</v>
      </c>
      <c r="P45" s="37">
        <f t="shared" si="13"/>
        <v>0</v>
      </c>
      <c r="Q45" s="36">
        <f t="shared" si="14"/>
        <v>0</v>
      </c>
      <c r="R45" s="37">
        <f t="shared" si="15"/>
        <v>0</v>
      </c>
      <c r="S45" s="36">
        <f t="shared" si="16"/>
        <v>0</v>
      </c>
      <c r="T45" s="37">
        <f t="shared" si="17"/>
        <v>0</v>
      </c>
      <c r="U45" s="36">
        <f t="shared" si="18"/>
        <v>0</v>
      </c>
      <c r="V45" s="37">
        <f t="shared" si="19"/>
        <v>0</v>
      </c>
      <c r="W45" s="36">
        <f t="shared" si="20"/>
        <v>0</v>
      </c>
      <c r="X45" s="37">
        <f t="shared" si="21"/>
        <v>0</v>
      </c>
      <c r="Y45" s="36">
        <f t="shared" si="22"/>
        <v>0</v>
      </c>
      <c r="Z45" s="37">
        <f t="shared" si="23"/>
        <v>0</v>
      </c>
      <c r="AA45" s="36">
        <f t="shared" si="24"/>
        <v>0</v>
      </c>
      <c r="AB45" s="37">
        <f t="shared" si="25"/>
        <v>0</v>
      </c>
      <c r="AC45" s="36">
        <f t="shared" si="26"/>
        <v>0</v>
      </c>
      <c r="AD45" s="37">
        <f t="shared" si="27"/>
        <v>0</v>
      </c>
      <c r="AE45" s="36">
        <f t="shared" si="28"/>
        <v>0</v>
      </c>
      <c r="AF45" s="37">
        <f t="shared" si="29"/>
        <v>0</v>
      </c>
      <c r="AG45" s="36">
        <f t="shared" si="30"/>
        <v>2</v>
      </c>
      <c r="AH45" s="37">
        <f t="shared" si="31"/>
        <v>2</v>
      </c>
      <c r="AT45" s="319">
        <f>IF(E45=0,0,1)</f>
        <v>0</v>
      </c>
      <c r="AU45" s="319"/>
    </row>
    <row r="46" spans="1:47" customFormat="1" ht="30" customHeight="1" x14ac:dyDescent="0.4">
      <c r="A46" s="41"/>
      <c r="B46" s="293"/>
      <c r="C46" s="52">
        <f>'liste améliorations'!A24</f>
        <v>3</v>
      </c>
      <c r="D46" s="52" t="str">
        <f>'liste améliorations'!B24</f>
        <v>Passer au tarif horosaisonnier</v>
      </c>
      <c r="E46" s="274">
        <v>0</v>
      </c>
      <c r="F46" s="49">
        <f>IF(E46=2,1,IF(E46=3,0.1,0))</f>
        <v>0</v>
      </c>
      <c r="G46" s="306" t="str">
        <f>'liste améliorations'!B25</f>
        <v>(Faible coût du kWh l'été, coût très élevé durant les pointes en hiver)</v>
      </c>
      <c r="H46" s="47"/>
      <c r="I46" s="47"/>
      <c r="J46" s="39">
        <f t="shared" si="7"/>
        <v>3</v>
      </c>
      <c r="K46" s="36">
        <f>IF($F46=K$34,#REF!+1,0)</f>
        <v>0</v>
      </c>
      <c r="L46" s="37">
        <f t="shared" si="9"/>
        <v>0</v>
      </c>
      <c r="M46" s="36">
        <f t="shared" si="10"/>
        <v>0</v>
      </c>
      <c r="N46" s="37">
        <f t="shared" si="11"/>
        <v>0</v>
      </c>
      <c r="O46" s="36">
        <f t="shared" si="12"/>
        <v>0</v>
      </c>
      <c r="P46" s="37">
        <f t="shared" si="13"/>
        <v>0</v>
      </c>
      <c r="Q46" s="36">
        <f t="shared" si="14"/>
        <v>0</v>
      </c>
      <c r="R46" s="37">
        <f t="shared" si="15"/>
        <v>0</v>
      </c>
      <c r="S46" s="36">
        <f t="shared" si="16"/>
        <v>0</v>
      </c>
      <c r="T46" s="37">
        <f t="shared" si="17"/>
        <v>0</v>
      </c>
      <c r="U46" s="36">
        <f t="shared" si="18"/>
        <v>0</v>
      </c>
      <c r="V46" s="37">
        <f t="shared" si="19"/>
        <v>0</v>
      </c>
      <c r="W46" s="36">
        <f t="shared" si="20"/>
        <v>0</v>
      </c>
      <c r="X46" s="37">
        <f t="shared" si="21"/>
        <v>0</v>
      </c>
      <c r="Y46" s="36">
        <f t="shared" si="22"/>
        <v>0</v>
      </c>
      <c r="Z46" s="37">
        <f t="shared" si="23"/>
        <v>0</v>
      </c>
      <c r="AA46" s="36">
        <f t="shared" si="24"/>
        <v>0</v>
      </c>
      <c r="AB46" s="37">
        <f t="shared" si="25"/>
        <v>0</v>
      </c>
      <c r="AC46" s="36">
        <f t="shared" si="26"/>
        <v>0</v>
      </c>
      <c r="AD46" s="37">
        <f t="shared" si="27"/>
        <v>0</v>
      </c>
      <c r="AE46" s="36">
        <f t="shared" si="28"/>
        <v>0</v>
      </c>
      <c r="AF46" s="37">
        <f t="shared" si="29"/>
        <v>0</v>
      </c>
      <c r="AG46" s="36">
        <f t="shared" si="30"/>
        <v>3</v>
      </c>
      <c r="AH46" s="37">
        <f t="shared" si="31"/>
        <v>3</v>
      </c>
      <c r="AT46" s="319">
        <f>IF(E46=0,0,1)</f>
        <v>0</v>
      </c>
      <c r="AU46" s="319"/>
    </row>
    <row r="47" spans="1:47" x14ac:dyDescent="0.4">
      <c r="A47" s="41"/>
      <c r="B47" s="41"/>
      <c r="C47" s="52">
        <f>'liste améliorations'!A26</f>
        <v>4</v>
      </c>
      <c r="D47" s="52" t="str">
        <f>'liste améliorations'!B26</f>
        <v>Couper les installations qui fonctionnent la nuit sans utilité</v>
      </c>
      <c r="E47" s="275">
        <v>0</v>
      </c>
      <c r="F47" s="49">
        <f>IF(E47=2,1,IF(E47=3,0.1,0))</f>
        <v>0</v>
      </c>
      <c r="G47" s="306" t="str">
        <f>'liste améliorations'!B27</f>
        <v xml:space="preserve">   </v>
      </c>
      <c r="I47" s="6"/>
      <c r="J47" s="39">
        <f>K47+M47+O47+Q47+S47+U47+W47+Y47+AA47+AC47+AE47+AG47</f>
        <v>4</v>
      </c>
      <c r="K47" s="36">
        <f>IF($F47=K$34,#REF!+1,0)</f>
        <v>0</v>
      </c>
      <c r="L47" s="37">
        <f t="shared" si="9"/>
        <v>0</v>
      </c>
      <c r="M47" s="36">
        <f t="shared" si="10"/>
        <v>0</v>
      </c>
      <c r="N47" s="37">
        <f t="shared" si="11"/>
        <v>0</v>
      </c>
      <c r="O47" s="36">
        <f t="shared" si="12"/>
        <v>0</v>
      </c>
      <c r="P47" s="37">
        <f t="shared" si="13"/>
        <v>0</v>
      </c>
      <c r="Q47" s="36">
        <f t="shared" si="14"/>
        <v>0</v>
      </c>
      <c r="R47" s="37">
        <f t="shared" si="15"/>
        <v>0</v>
      </c>
      <c r="S47" s="36">
        <f t="shared" si="16"/>
        <v>0</v>
      </c>
      <c r="T47" s="37">
        <f t="shared" si="17"/>
        <v>0</v>
      </c>
      <c r="U47" s="36">
        <f t="shared" si="18"/>
        <v>0</v>
      </c>
      <c r="V47" s="37">
        <f t="shared" si="19"/>
        <v>0</v>
      </c>
      <c r="W47" s="36">
        <f t="shared" si="20"/>
        <v>0</v>
      </c>
      <c r="X47" s="37">
        <f t="shared" si="21"/>
        <v>0</v>
      </c>
      <c r="Y47" s="36">
        <f t="shared" si="22"/>
        <v>0</v>
      </c>
      <c r="Z47" s="37">
        <f t="shared" si="23"/>
        <v>0</v>
      </c>
      <c r="AA47" s="36">
        <f t="shared" si="24"/>
        <v>0</v>
      </c>
      <c r="AB47" s="37">
        <f t="shared" si="25"/>
        <v>0</v>
      </c>
      <c r="AC47" s="36">
        <f t="shared" si="26"/>
        <v>0</v>
      </c>
      <c r="AD47" s="37">
        <f t="shared" si="27"/>
        <v>0</v>
      </c>
      <c r="AE47" s="36">
        <f t="shared" si="28"/>
        <v>0</v>
      </c>
      <c r="AF47" s="37">
        <f t="shared" si="29"/>
        <v>0</v>
      </c>
      <c r="AG47" s="36">
        <f t="shared" si="30"/>
        <v>4</v>
      </c>
      <c r="AH47" s="37">
        <f t="shared" si="31"/>
        <v>4</v>
      </c>
      <c r="AT47" s="319">
        <f>IF(E47=0,0,1)</f>
        <v>0</v>
      </c>
    </row>
    <row r="48" spans="1:47" ht="21" customHeight="1" x14ac:dyDescent="0.4">
      <c r="C48" s="48"/>
      <c r="D48" s="48"/>
      <c r="F48" s="290"/>
      <c r="I48" s="6"/>
      <c r="J48" s="284"/>
    </row>
    <row r="49" spans="1:47" s="32" customFormat="1" ht="22.5" customHeight="1" x14ac:dyDescent="0.45">
      <c r="A49" s="6"/>
      <c r="B49" s="286" t="s">
        <v>124</v>
      </c>
      <c r="C49" s="291"/>
      <c r="D49" s="291"/>
      <c r="E49" s="292"/>
      <c r="F49" s="282"/>
      <c r="J49" s="284"/>
      <c r="K49" s="214"/>
      <c r="L49" s="285"/>
      <c r="M49" s="214"/>
      <c r="N49" s="285"/>
      <c r="O49" s="214"/>
      <c r="P49" s="285"/>
      <c r="Q49" s="214"/>
      <c r="R49" s="285"/>
      <c r="S49" s="214"/>
      <c r="T49" s="285"/>
      <c r="U49" s="214"/>
      <c r="V49" s="285"/>
      <c r="W49" s="214"/>
      <c r="X49" s="285"/>
      <c r="Y49" s="214"/>
      <c r="Z49" s="285"/>
      <c r="AA49" s="214"/>
      <c r="AB49" s="285"/>
      <c r="AC49" s="214"/>
      <c r="AD49" s="285"/>
      <c r="AE49" s="214"/>
      <c r="AF49" s="285"/>
      <c r="AG49" s="214"/>
      <c r="AH49" s="285"/>
      <c r="AT49" s="320"/>
      <c r="AU49" s="320"/>
    </row>
    <row r="50" spans="1:47" s="3" customFormat="1" ht="12.6" x14ac:dyDescent="0.4">
      <c r="A50" s="1"/>
      <c r="B50" s="2"/>
      <c r="C50" s="54"/>
      <c r="D50" s="57"/>
      <c r="E50" s="53"/>
      <c r="F50" s="49"/>
      <c r="G50" s="32"/>
      <c r="J50" s="39"/>
      <c r="AJ50"/>
      <c r="AK50"/>
      <c r="AT50" s="321"/>
      <c r="AU50" s="321"/>
    </row>
    <row r="51" spans="1:47" s="3" customFormat="1" ht="24.6" x14ac:dyDescent="0.4">
      <c r="A51" s="1"/>
      <c r="B51" s="2"/>
      <c r="C51" s="52">
        <f>'liste améliorations'!A30</f>
        <v>1</v>
      </c>
      <c r="D51" s="54" t="str">
        <f>'liste améliorations'!B30</f>
        <v>Pour la maintenance, choisir une entreprise dotée d'un Label de Qualité (ISO 9.002) ou d'un Label Environnemental (ISO 14.000).</v>
      </c>
      <c r="E51" s="277">
        <v>0</v>
      </c>
      <c r="F51" s="49">
        <f t="shared" ref="F51:F60" si="32">IF(E51=2,1,IF(E51=3,0.1,0))</f>
        <v>0</v>
      </c>
      <c r="G51" s="307" t="str">
        <f>'liste améliorations'!B31</f>
        <v xml:space="preserve">   </v>
      </c>
      <c r="J51" s="39">
        <f t="shared" ref="J51:J60" si="33">K51+M51+O51+Q51+S51+U51+W51+Y51+AA51+AC51+AE51+AG51</f>
        <v>1</v>
      </c>
      <c r="K51" s="36">
        <f>IF(F51=27,1,0)</f>
        <v>0</v>
      </c>
      <c r="L51" s="37">
        <f>IF(F51=27,1,0)</f>
        <v>0</v>
      </c>
      <c r="M51" s="36">
        <f>IF($F51=M$34,L60+1,0)</f>
        <v>0</v>
      </c>
      <c r="N51" s="37">
        <f>IF($F51=M$34,M51,L60)</f>
        <v>0</v>
      </c>
      <c r="O51" s="36">
        <f>IF($F51=O$34,N60+1,0)</f>
        <v>0</v>
      </c>
      <c r="P51" s="37">
        <f>IF($F51=O$34,O51,N60)</f>
        <v>0</v>
      </c>
      <c r="Q51" s="36">
        <f>IF($F51=Q$34,P60+1,0)</f>
        <v>0</v>
      </c>
      <c r="R51" s="37">
        <f>IF($F51=Q$34,Q51,P60)</f>
        <v>0</v>
      </c>
      <c r="S51" s="36">
        <f>IF($F51=S$34,R60+1,0)</f>
        <v>0</v>
      </c>
      <c r="T51" s="37">
        <f>IF($F51=S$34,S51,R60)</f>
        <v>0</v>
      </c>
      <c r="U51" s="36">
        <f>IF($F51=U$34,T60+1,0)</f>
        <v>0</v>
      </c>
      <c r="V51" s="37">
        <f>IF($F51=U$34,U51,T60)</f>
        <v>0</v>
      </c>
      <c r="W51" s="36">
        <f>IF($F51=W$34,V60+1,0)</f>
        <v>0</v>
      </c>
      <c r="X51" s="37">
        <f>IF($F51=W$34,W51,V60)</f>
        <v>0</v>
      </c>
      <c r="Y51" s="36">
        <f>IF($F51=Y$34,X60+1,0)</f>
        <v>0</v>
      </c>
      <c r="Z51" s="37">
        <f>IF($F51=Y$34,Y51,X60)</f>
        <v>0</v>
      </c>
      <c r="AA51" s="36">
        <f>IF($F51=AA$34,Z60+1,0)</f>
        <v>0</v>
      </c>
      <c r="AB51" s="37">
        <f>IF($F51=AA$34,AA51,Z60)</f>
        <v>0</v>
      </c>
      <c r="AC51" s="36">
        <f>IF($F51=AC$34,AB60+1,0)</f>
        <v>0</v>
      </c>
      <c r="AD51" s="37">
        <f>IF($F51=AC$34,AC51,AB60)</f>
        <v>0</v>
      </c>
      <c r="AE51" s="36">
        <f>IF(AND($F51&gt;0,$F51&lt;1),AD60+1,0)</f>
        <v>0</v>
      </c>
      <c r="AF51" s="37">
        <f>IF(AND($F51&gt;0,$F51&lt;1),AE51,AD60)</f>
        <v>0</v>
      </c>
      <c r="AG51" s="36">
        <f>IF($F51=AG$34,AF60+1,0)</f>
        <v>1</v>
      </c>
      <c r="AH51" s="37">
        <f>IF($F51=AG$34,AG51,AF60)</f>
        <v>1</v>
      </c>
      <c r="AK51"/>
      <c r="AT51" s="319">
        <f t="shared" ref="AT51:AT60" si="34">IF(E51=0,0,1)</f>
        <v>0</v>
      </c>
      <c r="AU51" s="321"/>
    </row>
    <row r="52" spans="1:47" s="3" customFormat="1" ht="24.6" x14ac:dyDescent="0.4">
      <c r="A52" s="1"/>
      <c r="B52" s="2"/>
      <c r="C52" s="52">
        <f>'liste améliorations'!A32</f>
        <v>2</v>
      </c>
      <c r="D52" s="54" t="str">
        <f>'liste améliorations'!B32</f>
        <v>Afficher les schéma techniques "as built" (ou les rendre accessibles dans un local technique)</v>
      </c>
      <c r="E52" s="277">
        <v>0</v>
      </c>
      <c r="F52" s="49">
        <f t="shared" si="32"/>
        <v>0</v>
      </c>
      <c r="G52" s="307" t="str">
        <f>'liste améliorations'!B33</f>
        <v xml:space="preserve">   </v>
      </c>
      <c r="J52" s="39">
        <f t="shared" si="33"/>
        <v>2</v>
      </c>
      <c r="K52" s="36">
        <f>IF($F52=K$34,#REF!+1,0)</f>
        <v>0</v>
      </c>
      <c r="L52" s="37">
        <f t="shared" ref="L52:L60" si="35">IF($F52=K$34,K52,L51)</f>
        <v>0</v>
      </c>
      <c r="M52" s="36">
        <f t="shared" ref="M52:M60" si="36">IF($F52=M$34,N51+1,0)</f>
        <v>0</v>
      </c>
      <c r="N52" s="37">
        <f t="shared" ref="N52:N60" si="37">IF($F52=M$34,M52,N51)</f>
        <v>0</v>
      </c>
      <c r="O52" s="36">
        <f t="shared" ref="O52:O60" si="38">IF($F52=O$34,P51+1,0)</f>
        <v>0</v>
      </c>
      <c r="P52" s="37">
        <f t="shared" ref="P52:P60" si="39">IF($F52=O$34,O52,P51)</f>
        <v>0</v>
      </c>
      <c r="Q52" s="36">
        <f t="shared" ref="Q52:Q60" si="40">IF($F52=Q$34,R51+1,0)</f>
        <v>0</v>
      </c>
      <c r="R52" s="37">
        <f t="shared" ref="R52:R60" si="41">IF($F52=Q$34,Q52,R51)</f>
        <v>0</v>
      </c>
      <c r="S52" s="36">
        <f t="shared" ref="S52:S60" si="42">IF($F52=S$34,T51+1,0)</f>
        <v>0</v>
      </c>
      <c r="T52" s="37">
        <f t="shared" ref="T52:T60" si="43">IF($F52=S$34,S52,T51)</f>
        <v>0</v>
      </c>
      <c r="U52" s="36">
        <f t="shared" ref="U52:U60" si="44">IF($F52=U$34,V51+1,0)</f>
        <v>0</v>
      </c>
      <c r="V52" s="37">
        <f t="shared" ref="V52:V60" si="45">IF($F52=U$34,U52,V51)</f>
        <v>0</v>
      </c>
      <c r="W52" s="36">
        <f t="shared" ref="W52:W60" si="46">IF($F52=W$34,X51+1,0)</f>
        <v>0</v>
      </c>
      <c r="X52" s="37">
        <f t="shared" ref="X52:X60" si="47">IF($F52=W$34,W52,X51)</f>
        <v>0</v>
      </c>
      <c r="Y52" s="36">
        <f t="shared" ref="Y52:Y60" si="48">IF($F52=Y$34,Z51+1,0)</f>
        <v>0</v>
      </c>
      <c r="Z52" s="37">
        <f t="shared" ref="Z52:Z60" si="49">IF($F52=Y$34,Y52,Z51)</f>
        <v>0</v>
      </c>
      <c r="AA52" s="36">
        <f t="shared" ref="AA52:AA60" si="50">IF($F52=AA$34,AB51+1,0)</f>
        <v>0</v>
      </c>
      <c r="AB52" s="37">
        <f t="shared" ref="AB52:AB60" si="51">IF($F52=AA$34,AA52,AB51)</f>
        <v>0</v>
      </c>
      <c r="AC52" s="36">
        <f t="shared" ref="AC52:AC60" si="52">IF($F52=AC$34,AD51+1,0)</f>
        <v>0</v>
      </c>
      <c r="AD52" s="37">
        <f t="shared" ref="AD52:AD60" si="53">IF($F52=AC$34,AC52,AD51)</f>
        <v>0</v>
      </c>
      <c r="AE52" s="36">
        <f t="shared" ref="AE52:AE60" si="54">IF(AND($F52&gt;0,$F52&lt;1),AF51+1,0)</f>
        <v>0</v>
      </c>
      <c r="AF52" s="37">
        <f t="shared" ref="AF52:AF60" si="55">IF(AND($F52&gt;0,$F52&lt;1),AE52,AF51)</f>
        <v>0</v>
      </c>
      <c r="AG52" s="36">
        <f t="shared" ref="AG52:AG60" si="56">IF($F52=AG$34,AH51+1,0)</f>
        <v>2</v>
      </c>
      <c r="AH52" s="37">
        <f t="shared" ref="AH52:AH60" si="57">IF($F52=AG$34,AG52,AH51)</f>
        <v>2</v>
      </c>
      <c r="AK52"/>
      <c r="AT52" s="319">
        <f t="shared" si="34"/>
        <v>0</v>
      </c>
      <c r="AU52" s="321"/>
    </row>
    <row r="53" spans="1:47" s="3" customFormat="1" ht="12.6" x14ac:dyDescent="0.4">
      <c r="A53" s="1"/>
      <c r="B53" s="2"/>
      <c r="C53" s="52">
        <f>'liste améliorations'!A34</f>
        <v>3</v>
      </c>
      <c r="D53" s="54" t="str">
        <f>'liste améliorations'!B34</f>
        <v>Mettre à disposition les fiches techniques "as built" des équipements</v>
      </c>
      <c r="E53" s="277">
        <v>0</v>
      </c>
      <c r="F53" s="49">
        <f t="shared" si="32"/>
        <v>0</v>
      </c>
      <c r="G53" s="307" t="str">
        <f>'liste améliorations'!B35</f>
        <v xml:space="preserve">   </v>
      </c>
      <c r="J53" s="39">
        <f t="shared" si="33"/>
        <v>3</v>
      </c>
      <c r="K53" s="36">
        <f>IF($F53=K$34,#REF!+1,0)</f>
        <v>0</v>
      </c>
      <c r="L53" s="37">
        <f t="shared" si="35"/>
        <v>0</v>
      </c>
      <c r="M53" s="36">
        <f t="shared" si="36"/>
        <v>0</v>
      </c>
      <c r="N53" s="37">
        <f t="shared" si="37"/>
        <v>0</v>
      </c>
      <c r="O53" s="36">
        <f t="shared" si="38"/>
        <v>0</v>
      </c>
      <c r="P53" s="37">
        <f t="shared" si="39"/>
        <v>0</v>
      </c>
      <c r="Q53" s="36">
        <f t="shared" si="40"/>
        <v>0</v>
      </c>
      <c r="R53" s="37">
        <f t="shared" si="41"/>
        <v>0</v>
      </c>
      <c r="S53" s="36">
        <f t="shared" si="42"/>
        <v>0</v>
      </c>
      <c r="T53" s="37">
        <f t="shared" si="43"/>
        <v>0</v>
      </c>
      <c r="U53" s="36">
        <f t="shared" si="44"/>
        <v>0</v>
      </c>
      <c r="V53" s="37">
        <f t="shared" si="45"/>
        <v>0</v>
      </c>
      <c r="W53" s="36">
        <f t="shared" si="46"/>
        <v>0</v>
      </c>
      <c r="X53" s="37">
        <f t="shared" si="47"/>
        <v>0</v>
      </c>
      <c r="Y53" s="36">
        <f t="shared" si="48"/>
        <v>0</v>
      </c>
      <c r="Z53" s="37">
        <f t="shared" si="49"/>
        <v>0</v>
      </c>
      <c r="AA53" s="36">
        <f t="shared" si="50"/>
        <v>0</v>
      </c>
      <c r="AB53" s="37">
        <f t="shared" si="51"/>
        <v>0</v>
      </c>
      <c r="AC53" s="36">
        <f t="shared" si="52"/>
        <v>0</v>
      </c>
      <c r="AD53" s="37">
        <f t="shared" si="53"/>
        <v>0</v>
      </c>
      <c r="AE53" s="36">
        <f t="shared" si="54"/>
        <v>0</v>
      </c>
      <c r="AF53" s="37">
        <f t="shared" si="55"/>
        <v>0</v>
      </c>
      <c r="AG53" s="36">
        <f t="shared" si="56"/>
        <v>3</v>
      </c>
      <c r="AH53" s="37">
        <f t="shared" si="57"/>
        <v>3</v>
      </c>
      <c r="AK53"/>
      <c r="AT53" s="319">
        <f t="shared" si="34"/>
        <v>0</v>
      </c>
      <c r="AU53" s="321"/>
    </row>
    <row r="54" spans="1:47" s="3" customFormat="1" ht="36.9" x14ac:dyDescent="0.4">
      <c r="A54" s="4"/>
      <c r="B54" s="5"/>
      <c r="C54" s="52">
        <f>'liste améliorations'!A36</f>
        <v>4</v>
      </c>
      <c r="D54" s="54" t="str">
        <f>'liste améliorations'!B36</f>
        <v xml:space="preserve">Mettre à disposition la logique de régulation et les paramètres de réglage "as build".
</v>
      </c>
      <c r="E54" s="277">
        <v>0</v>
      </c>
      <c r="F54" s="49">
        <f t="shared" si="32"/>
        <v>0</v>
      </c>
      <c r="G54" s="307" t="str">
        <f>'liste améliorations'!B37</f>
        <v>Il s'agit d'une notice d'utilisation des équipements pris ensemble, qui doit compléter les notices d'emploi des fournisseurs, et qui doit être mise à jour lorsque les paramètres de régulation sont modifiés.</v>
      </c>
      <c r="J54" s="39">
        <f t="shared" si="33"/>
        <v>4</v>
      </c>
      <c r="K54" s="36">
        <f>IF($F54=K$34,#REF!+1,0)</f>
        <v>0</v>
      </c>
      <c r="L54" s="37">
        <f t="shared" si="35"/>
        <v>0</v>
      </c>
      <c r="M54" s="36">
        <f t="shared" si="36"/>
        <v>0</v>
      </c>
      <c r="N54" s="37">
        <f t="shared" si="37"/>
        <v>0</v>
      </c>
      <c r="O54" s="36">
        <f t="shared" si="38"/>
        <v>0</v>
      </c>
      <c r="P54" s="37">
        <f t="shared" si="39"/>
        <v>0</v>
      </c>
      <c r="Q54" s="36">
        <f t="shared" si="40"/>
        <v>0</v>
      </c>
      <c r="R54" s="37">
        <f t="shared" si="41"/>
        <v>0</v>
      </c>
      <c r="S54" s="36">
        <f t="shared" si="42"/>
        <v>0</v>
      </c>
      <c r="T54" s="37">
        <f t="shared" si="43"/>
        <v>0</v>
      </c>
      <c r="U54" s="36">
        <f t="shared" si="44"/>
        <v>0</v>
      </c>
      <c r="V54" s="37">
        <f t="shared" si="45"/>
        <v>0</v>
      </c>
      <c r="W54" s="36">
        <f t="shared" si="46"/>
        <v>0</v>
      </c>
      <c r="X54" s="37">
        <f t="shared" si="47"/>
        <v>0</v>
      </c>
      <c r="Y54" s="36">
        <f t="shared" si="48"/>
        <v>0</v>
      </c>
      <c r="Z54" s="37">
        <f t="shared" si="49"/>
        <v>0</v>
      </c>
      <c r="AA54" s="36">
        <f t="shared" si="50"/>
        <v>0</v>
      </c>
      <c r="AB54" s="37">
        <f t="shared" si="51"/>
        <v>0</v>
      </c>
      <c r="AC54" s="36">
        <f t="shared" si="52"/>
        <v>0</v>
      </c>
      <c r="AD54" s="37">
        <f t="shared" si="53"/>
        <v>0</v>
      </c>
      <c r="AE54" s="36">
        <f t="shared" si="54"/>
        <v>0</v>
      </c>
      <c r="AF54" s="37">
        <f t="shared" si="55"/>
        <v>0</v>
      </c>
      <c r="AG54" s="36">
        <f t="shared" si="56"/>
        <v>4</v>
      </c>
      <c r="AH54" s="37">
        <f t="shared" si="57"/>
        <v>4</v>
      </c>
      <c r="AJ54"/>
      <c r="AK54" s="42"/>
      <c r="AT54" s="319">
        <f t="shared" si="34"/>
        <v>0</v>
      </c>
      <c r="AU54" s="321"/>
    </row>
    <row r="55" spans="1:47" s="3" customFormat="1" ht="36.9" x14ac:dyDescent="0.4">
      <c r="A55" s="4"/>
      <c r="B55" s="5"/>
      <c r="C55" s="52">
        <f>'liste améliorations'!A38</f>
        <v>5</v>
      </c>
      <c r="D55" s="54" t="str">
        <f>'liste améliorations'!B38</f>
        <v>Créer, et mettre à disposition, un carnet de gestion qui reprend l'ensemble des évènements se rapportant aux installations (entretien, remplacement d'éléments, pannes, etc.).</v>
      </c>
      <c r="E55" s="277">
        <v>0</v>
      </c>
      <c r="F55" s="49">
        <f>IF(E55=2,1,IF(E55=3,0.1,0))</f>
        <v>0</v>
      </c>
      <c r="G55" s="308" t="str">
        <f>'liste améliorations'!B39</f>
        <v xml:space="preserve">   </v>
      </c>
      <c r="J55" s="39">
        <f>K55+M55+O55+Q55+S55+U55+W55+Y55+AA55+AC55+AE55+AG55</f>
        <v>5</v>
      </c>
      <c r="K55" s="36">
        <f>IF($F55=K$34,#REF!+1,0)</f>
        <v>0</v>
      </c>
      <c r="L55" s="37">
        <f t="shared" si="35"/>
        <v>0</v>
      </c>
      <c r="M55" s="36">
        <f t="shared" si="36"/>
        <v>0</v>
      </c>
      <c r="N55" s="37">
        <f t="shared" si="37"/>
        <v>0</v>
      </c>
      <c r="O55" s="36">
        <f t="shared" si="38"/>
        <v>0</v>
      </c>
      <c r="P55" s="37">
        <f t="shared" si="39"/>
        <v>0</v>
      </c>
      <c r="Q55" s="36">
        <f t="shared" si="40"/>
        <v>0</v>
      </c>
      <c r="R55" s="37">
        <f t="shared" si="41"/>
        <v>0</v>
      </c>
      <c r="S55" s="36">
        <f t="shared" si="42"/>
        <v>0</v>
      </c>
      <c r="T55" s="37">
        <f t="shared" si="43"/>
        <v>0</v>
      </c>
      <c r="U55" s="36">
        <f t="shared" si="44"/>
        <v>0</v>
      </c>
      <c r="V55" s="37">
        <f t="shared" si="45"/>
        <v>0</v>
      </c>
      <c r="W55" s="36">
        <f t="shared" si="46"/>
        <v>0</v>
      </c>
      <c r="X55" s="37">
        <f t="shared" si="47"/>
        <v>0</v>
      </c>
      <c r="Y55" s="36">
        <f t="shared" si="48"/>
        <v>0</v>
      </c>
      <c r="Z55" s="37">
        <f t="shared" si="49"/>
        <v>0</v>
      </c>
      <c r="AA55" s="36">
        <f t="shared" si="50"/>
        <v>0</v>
      </c>
      <c r="AB55" s="37">
        <f t="shared" si="51"/>
        <v>0</v>
      </c>
      <c r="AC55" s="36">
        <f t="shared" si="52"/>
        <v>0</v>
      </c>
      <c r="AD55" s="37">
        <f t="shared" si="53"/>
        <v>0</v>
      </c>
      <c r="AE55" s="36">
        <f t="shared" si="54"/>
        <v>0</v>
      </c>
      <c r="AF55" s="37">
        <f t="shared" si="55"/>
        <v>0</v>
      </c>
      <c r="AG55" s="36">
        <f t="shared" si="56"/>
        <v>5</v>
      </c>
      <c r="AH55" s="37">
        <f t="shared" si="57"/>
        <v>5</v>
      </c>
      <c r="AJ55" s="43"/>
      <c r="AK55" s="42"/>
      <c r="AT55" s="319">
        <f t="shared" si="34"/>
        <v>0</v>
      </c>
      <c r="AU55" s="321"/>
    </row>
    <row r="56" spans="1:47" ht="24.6" x14ac:dyDescent="0.4">
      <c r="A56" s="4"/>
      <c r="B56" s="5"/>
      <c r="C56" s="52">
        <f>'liste améliorations'!A40</f>
        <v>6</v>
      </c>
      <c r="D56" s="54" t="str">
        <f>'liste améliorations'!B40</f>
        <v>Indiquer les références des circuits sur les équipements (vannes, sondes, éléments de régulation, ...).</v>
      </c>
      <c r="E56" s="277">
        <v>0</v>
      </c>
      <c r="F56" s="49">
        <f t="shared" si="32"/>
        <v>0</v>
      </c>
      <c r="G56" s="307" t="str">
        <f>'liste améliorations'!B41</f>
        <v xml:space="preserve">   </v>
      </c>
      <c r="I56" s="6"/>
      <c r="J56" s="39">
        <f t="shared" si="33"/>
        <v>6</v>
      </c>
      <c r="K56" s="36">
        <f>IF($F56=K$34,#REF!+1,0)</f>
        <v>0</v>
      </c>
      <c r="L56" s="37">
        <f t="shared" si="35"/>
        <v>0</v>
      </c>
      <c r="M56" s="36">
        <f t="shared" si="36"/>
        <v>0</v>
      </c>
      <c r="N56" s="37">
        <f t="shared" si="37"/>
        <v>0</v>
      </c>
      <c r="O56" s="36">
        <f t="shared" si="38"/>
        <v>0</v>
      </c>
      <c r="P56" s="37">
        <f t="shared" si="39"/>
        <v>0</v>
      </c>
      <c r="Q56" s="36">
        <f t="shared" si="40"/>
        <v>0</v>
      </c>
      <c r="R56" s="37">
        <f t="shared" si="41"/>
        <v>0</v>
      </c>
      <c r="S56" s="36">
        <f t="shared" si="42"/>
        <v>0</v>
      </c>
      <c r="T56" s="37">
        <f t="shared" si="43"/>
        <v>0</v>
      </c>
      <c r="U56" s="36">
        <f t="shared" si="44"/>
        <v>0</v>
      </c>
      <c r="V56" s="37">
        <f t="shared" si="45"/>
        <v>0</v>
      </c>
      <c r="W56" s="36">
        <f t="shared" si="46"/>
        <v>0</v>
      </c>
      <c r="X56" s="37">
        <f t="shared" si="47"/>
        <v>0</v>
      </c>
      <c r="Y56" s="36">
        <f t="shared" si="48"/>
        <v>0</v>
      </c>
      <c r="Z56" s="37">
        <f t="shared" si="49"/>
        <v>0</v>
      </c>
      <c r="AA56" s="36">
        <f t="shared" si="50"/>
        <v>0</v>
      </c>
      <c r="AB56" s="37">
        <f t="shared" si="51"/>
        <v>0</v>
      </c>
      <c r="AC56" s="36">
        <f t="shared" si="52"/>
        <v>0</v>
      </c>
      <c r="AD56" s="37">
        <f t="shared" si="53"/>
        <v>0</v>
      </c>
      <c r="AE56" s="36">
        <f t="shared" si="54"/>
        <v>0</v>
      </c>
      <c r="AF56" s="37">
        <f t="shared" si="55"/>
        <v>0</v>
      </c>
      <c r="AG56" s="36">
        <f t="shared" si="56"/>
        <v>6</v>
      </c>
      <c r="AH56" s="37">
        <f t="shared" si="57"/>
        <v>6</v>
      </c>
      <c r="AT56" s="319">
        <f t="shared" si="34"/>
        <v>0</v>
      </c>
    </row>
    <row r="57" spans="1:47" customFormat="1" ht="21" customHeight="1" x14ac:dyDescent="0.4">
      <c r="A57" s="4"/>
      <c r="B57" s="5"/>
      <c r="C57" s="52">
        <f>'liste améliorations'!A42</f>
        <v>7</v>
      </c>
      <c r="D57" s="54" t="str">
        <f>'liste améliorations'!B42</f>
        <v xml:space="preserve">Equiper la chaudière d'un compteur fuel
</v>
      </c>
      <c r="E57" s="278">
        <v>0</v>
      </c>
      <c r="F57" s="49">
        <f>IF(E57=2,1,IF(E57=3,0.1,0))</f>
        <v>0</v>
      </c>
      <c r="G57" s="307" t="str">
        <f>'liste améliorations'!B43</f>
        <v xml:space="preserve">(Permet de suivre l'évolution de la consommation de fuel) </v>
      </c>
      <c r="J57" s="39">
        <f>K57+M57+O57+Q57+S57+U57+W57+Y57+AA57+AC57+AE57+AG57</f>
        <v>7</v>
      </c>
      <c r="K57" s="36">
        <f>IF($F57=K$34,#REF!+1,0)</f>
        <v>0</v>
      </c>
      <c r="L57" s="37">
        <f t="shared" si="35"/>
        <v>0</v>
      </c>
      <c r="M57" s="36">
        <f t="shared" si="36"/>
        <v>0</v>
      </c>
      <c r="N57" s="37">
        <f t="shared" si="37"/>
        <v>0</v>
      </c>
      <c r="O57" s="36">
        <f t="shared" si="38"/>
        <v>0</v>
      </c>
      <c r="P57" s="37">
        <f t="shared" si="39"/>
        <v>0</v>
      </c>
      <c r="Q57" s="36">
        <f t="shared" si="40"/>
        <v>0</v>
      </c>
      <c r="R57" s="37">
        <f t="shared" si="41"/>
        <v>0</v>
      </c>
      <c r="S57" s="36">
        <f t="shared" si="42"/>
        <v>0</v>
      </c>
      <c r="T57" s="37">
        <f t="shared" si="43"/>
        <v>0</v>
      </c>
      <c r="U57" s="36">
        <f t="shared" si="44"/>
        <v>0</v>
      </c>
      <c r="V57" s="37">
        <f t="shared" si="45"/>
        <v>0</v>
      </c>
      <c r="W57" s="36">
        <f t="shared" si="46"/>
        <v>0</v>
      </c>
      <c r="X57" s="37">
        <f t="shared" si="47"/>
        <v>0</v>
      </c>
      <c r="Y57" s="36">
        <f t="shared" si="48"/>
        <v>0</v>
      </c>
      <c r="Z57" s="37">
        <f t="shared" si="49"/>
        <v>0</v>
      </c>
      <c r="AA57" s="36">
        <f t="shared" si="50"/>
        <v>0</v>
      </c>
      <c r="AB57" s="37">
        <f t="shared" si="51"/>
        <v>0</v>
      </c>
      <c r="AC57" s="36">
        <f t="shared" si="52"/>
        <v>0</v>
      </c>
      <c r="AD57" s="37">
        <f t="shared" si="53"/>
        <v>0</v>
      </c>
      <c r="AE57" s="36">
        <f t="shared" si="54"/>
        <v>0</v>
      </c>
      <c r="AF57" s="37">
        <f t="shared" si="55"/>
        <v>0</v>
      </c>
      <c r="AG57" s="36">
        <f t="shared" si="56"/>
        <v>7</v>
      </c>
      <c r="AH57" s="37">
        <f t="shared" si="57"/>
        <v>7</v>
      </c>
      <c r="AT57" s="319">
        <f t="shared" si="34"/>
        <v>0</v>
      </c>
      <c r="AU57" s="319"/>
    </row>
    <row r="58" spans="1:47" ht="12.6" x14ac:dyDescent="0.4">
      <c r="A58" s="4"/>
      <c r="B58" s="5"/>
      <c r="C58" s="52">
        <f>'liste améliorations'!A44</f>
        <v>8</v>
      </c>
      <c r="D58" s="54" t="str">
        <f>'liste améliorations'!B44</f>
        <v>Equiper le circuit d'eau chaude de l'installation de chauffage d'un compteur</v>
      </c>
      <c r="E58" s="279">
        <v>0</v>
      </c>
      <c r="F58" s="49">
        <f>IF(E58=2,1,IF(E58=3,0.1,0))</f>
        <v>0</v>
      </c>
      <c r="G58" s="307" t="str">
        <f>'liste améliorations'!B45</f>
        <v xml:space="preserve">   </v>
      </c>
      <c r="I58" s="6"/>
      <c r="J58" s="39">
        <f>K58+M58+O58+Q58+S58+U58+W58+Y58+AA58+AC58+AE58+AG58</f>
        <v>8</v>
      </c>
      <c r="K58" s="36">
        <f>IF($F58=K$34,#REF!+1,0)</f>
        <v>0</v>
      </c>
      <c r="L58" s="37">
        <f t="shared" si="35"/>
        <v>0</v>
      </c>
      <c r="M58" s="36">
        <f t="shared" si="36"/>
        <v>0</v>
      </c>
      <c r="N58" s="37">
        <f t="shared" si="37"/>
        <v>0</v>
      </c>
      <c r="O58" s="36">
        <f t="shared" si="38"/>
        <v>0</v>
      </c>
      <c r="P58" s="37">
        <f t="shared" si="39"/>
        <v>0</v>
      </c>
      <c r="Q58" s="36">
        <f t="shared" si="40"/>
        <v>0</v>
      </c>
      <c r="R58" s="37">
        <f t="shared" si="41"/>
        <v>0</v>
      </c>
      <c r="S58" s="36">
        <f t="shared" si="42"/>
        <v>0</v>
      </c>
      <c r="T58" s="37">
        <f t="shared" si="43"/>
        <v>0</v>
      </c>
      <c r="U58" s="36">
        <f t="shared" si="44"/>
        <v>0</v>
      </c>
      <c r="V58" s="37">
        <f t="shared" si="45"/>
        <v>0</v>
      </c>
      <c r="W58" s="36">
        <f t="shared" si="46"/>
        <v>0</v>
      </c>
      <c r="X58" s="37">
        <f t="shared" si="47"/>
        <v>0</v>
      </c>
      <c r="Y58" s="36">
        <f t="shared" si="48"/>
        <v>0</v>
      </c>
      <c r="Z58" s="37">
        <f t="shared" si="49"/>
        <v>0</v>
      </c>
      <c r="AA58" s="36">
        <f t="shared" si="50"/>
        <v>0</v>
      </c>
      <c r="AB58" s="37">
        <f t="shared" si="51"/>
        <v>0</v>
      </c>
      <c r="AC58" s="36">
        <f t="shared" si="52"/>
        <v>0</v>
      </c>
      <c r="AD58" s="37">
        <f t="shared" si="53"/>
        <v>0</v>
      </c>
      <c r="AE58" s="36">
        <f t="shared" si="54"/>
        <v>0</v>
      </c>
      <c r="AF58" s="37">
        <f t="shared" si="55"/>
        <v>0</v>
      </c>
      <c r="AG58" s="36">
        <f t="shared" si="56"/>
        <v>8</v>
      </c>
      <c r="AH58" s="37">
        <f t="shared" si="57"/>
        <v>8</v>
      </c>
      <c r="AT58" s="319">
        <f t="shared" si="34"/>
        <v>0</v>
      </c>
    </row>
    <row r="59" spans="1:47" ht="36.9" x14ac:dyDescent="0.4">
      <c r="A59" s="4"/>
      <c r="B59" s="5"/>
      <c r="C59" s="52">
        <f>'liste améliorations'!A46</f>
        <v>9</v>
      </c>
      <c r="D59" s="54" t="str">
        <f>'liste améliorations'!B46</f>
        <v xml:space="preserve">Equiper la machine frigorifique d'instruments de mesure pour évaluer sa performance et sa régulation.
</v>
      </c>
      <c r="E59" s="277">
        <v>0</v>
      </c>
      <c r="F59" s="49">
        <f t="shared" si="32"/>
        <v>0</v>
      </c>
      <c r="G59" s="307" t="str">
        <f>'liste améliorations'!B47</f>
        <v>Compteur d'heures de fonctionnement, compteur de nombres de démarrage, compteur électrique sur le compresseur, compteur d'énergie sur la boucle d'eau glacée (pour mesurer le COP), etc.</v>
      </c>
      <c r="I59" s="6"/>
      <c r="J59" s="39">
        <f t="shared" si="33"/>
        <v>9</v>
      </c>
      <c r="K59" s="36">
        <f>IF($F59=K$34,#REF!+1,0)</f>
        <v>0</v>
      </c>
      <c r="L59" s="37">
        <f t="shared" si="35"/>
        <v>0</v>
      </c>
      <c r="M59" s="36">
        <f t="shared" si="36"/>
        <v>0</v>
      </c>
      <c r="N59" s="37">
        <f t="shared" si="37"/>
        <v>0</v>
      </c>
      <c r="O59" s="36">
        <f t="shared" si="38"/>
        <v>0</v>
      </c>
      <c r="P59" s="37">
        <f t="shared" si="39"/>
        <v>0</v>
      </c>
      <c r="Q59" s="36">
        <f t="shared" si="40"/>
        <v>0</v>
      </c>
      <c r="R59" s="37">
        <f t="shared" si="41"/>
        <v>0</v>
      </c>
      <c r="S59" s="36">
        <f t="shared" si="42"/>
        <v>0</v>
      </c>
      <c r="T59" s="37">
        <f t="shared" si="43"/>
        <v>0</v>
      </c>
      <c r="U59" s="36">
        <f t="shared" si="44"/>
        <v>0</v>
      </c>
      <c r="V59" s="37">
        <f t="shared" si="45"/>
        <v>0</v>
      </c>
      <c r="W59" s="36">
        <f t="shared" si="46"/>
        <v>0</v>
      </c>
      <c r="X59" s="37">
        <f t="shared" si="47"/>
        <v>0</v>
      </c>
      <c r="Y59" s="36">
        <f t="shared" si="48"/>
        <v>0</v>
      </c>
      <c r="Z59" s="37">
        <f t="shared" si="49"/>
        <v>0</v>
      </c>
      <c r="AA59" s="36">
        <f t="shared" si="50"/>
        <v>0</v>
      </c>
      <c r="AB59" s="37">
        <f t="shared" si="51"/>
        <v>0</v>
      </c>
      <c r="AC59" s="36">
        <f t="shared" si="52"/>
        <v>0</v>
      </c>
      <c r="AD59" s="37">
        <f t="shared" si="53"/>
        <v>0</v>
      </c>
      <c r="AE59" s="36">
        <f t="shared" si="54"/>
        <v>0</v>
      </c>
      <c r="AF59" s="37">
        <f t="shared" si="55"/>
        <v>0</v>
      </c>
      <c r="AG59" s="36">
        <f t="shared" si="56"/>
        <v>9</v>
      </c>
      <c r="AH59" s="37">
        <f t="shared" si="57"/>
        <v>9</v>
      </c>
      <c r="AT59" s="319">
        <f t="shared" si="34"/>
        <v>0</v>
      </c>
    </row>
    <row r="60" spans="1:47" ht="24.6" x14ac:dyDescent="0.4">
      <c r="A60" s="4"/>
      <c r="B60" s="5"/>
      <c r="C60" s="52">
        <f>'liste améliorations'!A48</f>
        <v>10</v>
      </c>
      <c r="D60" s="54" t="str">
        <f>'liste améliorations'!B48</f>
        <v xml:space="preserve">Equiper le circuit d'eau chaude sanitaire d'un compteur.
</v>
      </c>
      <c r="E60" s="277">
        <v>0</v>
      </c>
      <c r="F60" s="49">
        <f t="shared" si="32"/>
        <v>0</v>
      </c>
      <c r="G60" s="307" t="str">
        <f>'liste améliorations'!B49</f>
        <v>(Pour connaître le débit d'eau chaude utilisé et son évolution)</v>
      </c>
      <c r="I60" s="6"/>
      <c r="J60" s="39">
        <f t="shared" si="33"/>
        <v>10</v>
      </c>
      <c r="K60" s="36">
        <f>IF($F60=K$34,#REF!+1,0)</f>
        <v>0</v>
      </c>
      <c r="L60" s="37">
        <f t="shared" si="35"/>
        <v>0</v>
      </c>
      <c r="M60" s="36">
        <f t="shared" si="36"/>
        <v>0</v>
      </c>
      <c r="N60" s="37">
        <f t="shared" si="37"/>
        <v>0</v>
      </c>
      <c r="O60" s="36">
        <f t="shared" si="38"/>
        <v>0</v>
      </c>
      <c r="P60" s="37">
        <f t="shared" si="39"/>
        <v>0</v>
      </c>
      <c r="Q60" s="36">
        <f t="shared" si="40"/>
        <v>0</v>
      </c>
      <c r="R60" s="37">
        <f t="shared" si="41"/>
        <v>0</v>
      </c>
      <c r="S60" s="36">
        <f t="shared" si="42"/>
        <v>0</v>
      </c>
      <c r="T60" s="37">
        <f t="shared" si="43"/>
        <v>0</v>
      </c>
      <c r="U60" s="36">
        <f t="shared" si="44"/>
        <v>0</v>
      </c>
      <c r="V60" s="37">
        <f t="shared" si="45"/>
        <v>0</v>
      </c>
      <c r="W60" s="36">
        <f t="shared" si="46"/>
        <v>0</v>
      </c>
      <c r="X60" s="37">
        <f t="shared" si="47"/>
        <v>0</v>
      </c>
      <c r="Y60" s="36">
        <f t="shared" si="48"/>
        <v>0</v>
      </c>
      <c r="Z60" s="37">
        <f t="shared" si="49"/>
        <v>0</v>
      </c>
      <c r="AA60" s="36">
        <f t="shared" si="50"/>
        <v>0</v>
      </c>
      <c r="AB60" s="37">
        <f t="shared" si="51"/>
        <v>0</v>
      </c>
      <c r="AC60" s="36">
        <f t="shared" si="52"/>
        <v>0</v>
      </c>
      <c r="AD60" s="37">
        <f t="shared" si="53"/>
        <v>0</v>
      </c>
      <c r="AE60" s="36">
        <f t="shared" si="54"/>
        <v>0</v>
      </c>
      <c r="AF60" s="37">
        <f t="shared" si="55"/>
        <v>0</v>
      </c>
      <c r="AG60" s="36">
        <f t="shared" si="56"/>
        <v>10</v>
      </c>
      <c r="AH60" s="37">
        <f t="shared" si="57"/>
        <v>10</v>
      </c>
      <c r="AT60" s="319">
        <f t="shared" si="34"/>
        <v>0</v>
      </c>
    </row>
    <row r="61" spans="1:47" x14ac:dyDescent="0.4">
      <c r="C61" s="48"/>
      <c r="D61" s="48"/>
      <c r="E61" s="11"/>
    </row>
    <row r="62" spans="1:47" x14ac:dyDescent="0.4">
      <c r="C62" s="48"/>
      <c r="D62" s="48"/>
      <c r="E62" s="11"/>
      <c r="AP62" s="322" t="s">
        <v>144</v>
      </c>
    </row>
    <row r="63" spans="1:47" x14ac:dyDescent="0.4">
      <c r="C63" s="48"/>
      <c r="D63" s="48"/>
      <c r="E63" s="11"/>
      <c r="AP63" s="403" t="s">
        <v>141</v>
      </c>
      <c r="AQ63" s="377"/>
      <c r="AR63" s="377"/>
      <c r="AS63" s="377"/>
      <c r="AT63" s="318">
        <f>SUM(AT7:AT60)</f>
        <v>0</v>
      </c>
    </row>
    <row r="64" spans="1:47" ht="12.6" thickBot="1" x14ac:dyDescent="0.45">
      <c r="C64" s="48"/>
      <c r="D64" s="48"/>
      <c r="E64" s="11"/>
      <c r="AP64" s="403" t="s">
        <v>142</v>
      </c>
      <c r="AQ64" s="377"/>
      <c r="AR64" s="377"/>
      <c r="AS64" s="377"/>
      <c r="AT64" s="318">
        <v>21</v>
      </c>
    </row>
    <row r="65" spans="3:46" ht="12.6" thickBot="1" x14ac:dyDescent="0.45">
      <c r="C65" s="48"/>
      <c r="D65" s="48"/>
      <c r="E65" s="11"/>
      <c r="AP65" s="404" t="s">
        <v>143</v>
      </c>
      <c r="AQ65" s="377"/>
      <c r="AR65" s="377"/>
      <c r="AS65" s="377"/>
      <c r="AT65" s="323">
        <f>AT64-AT63</f>
        <v>21</v>
      </c>
    </row>
    <row r="66" spans="3:46" x14ac:dyDescent="0.4">
      <c r="C66" s="48"/>
      <c r="D66" s="48"/>
      <c r="E66" s="11"/>
    </row>
    <row r="67" spans="3:46" x14ac:dyDescent="0.4">
      <c r="C67" s="48"/>
      <c r="D67" s="48"/>
      <c r="E67" s="11"/>
    </row>
    <row r="68" spans="3:46" x14ac:dyDescent="0.4">
      <c r="C68" s="48"/>
      <c r="D68" s="48"/>
      <c r="E68" s="11"/>
    </row>
    <row r="69" spans="3:46" x14ac:dyDescent="0.4">
      <c r="C69" s="48"/>
      <c r="D69" s="48"/>
      <c r="E69" s="11"/>
    </row>
    <row r="70" spans="3:46" x14ac:dyDescent="0.4">
      <c r="C70" s="48"/>
      <c r="D70" s="48"/>
      <c r="E70" s="11"/>
    </row>
    <row r="71" spans="3:46" x14ac:dyDescent="0.4">
      <c r="C71" s="48"/>
      <c r="D71" s="48"/>
      <c r="E71" s="11"/>
    </row>
    <row r="72" spans="3:46" x14ac:dyDescent="0.4">
      <c r="C72" s="48"/>
      <c r="D72" s="48"/>
      <c r="E72" s="11"/>
    </row>
    <row r="73" spans="3:46" x14ac:dyDescent="0.4">
      <c r="C73" s="48"/>
      <c r="D73" s="48"/>
      <c r="E73" s="11"/>
    </row>
    <row r="74" spans="3:46" x14ac:dyDescent="0.4">
      <c r="C74" s="48"/>
      <c r="D74" s="48"/>
      <c r="E74" s="11"/>
    </row>
    <row r="75" spans="3:46" x14ac:dyDescent="0.4">
      <c r="C75" s="48"/>
      <c r="D75" s="48"/>
      <c r="E75" s="11"/>
    </row>
    <row r="76" spans="3:46" x14ac:dyDescent="0.4">
      <c r="C76" s="48"/>
      <c r="D76" s="48"/>
      <c r="E76" s="11"/>
    </row>
    <row r="77" spans="3:46" x14ac:dyDescent="0.4">
      <c r="C77" s="48"/>
      <c r="D77" s="48"/>
      <c r="E77" s="11"/>
    </row>
    <row r="78" spans="3:46" x14ac:dyDescent="0.4">
      <c r="C78" s="48"/>
      <c r="D78" s="48"/>
      <c r="E78" s="11"/>
    </row>
    <row r="79" spans="3:46" x14ac:dyDescent="0.4">
      <c r="C79" s="48"/>
      <c r="D79" s="48"/>
      <c r="E79" s="11"/>
    </row>
    <row r="80" spans="3:46" x14ac:dyDescent="0.4">
      <c r="C80" s="48"/>
      <c r="D80" s="48"/>
      <c r="E80" s="11"/>
    </row>
    <row r="81" spans="3:5" x14ac:dyDescent="0.4">
      <c r="C81" s="48"/>
      <c r="D81" s="48"/>
      <c r="E81" s="11"/>
    </row>
    <row r="82" spans="3:5" x14ac:dyDescent="0.4">
      <c r="C82" s="48"/>
      <c r="D82" s="48"/>
      <c r="E82" s="11"/>
    </row>
    <row r="83" spans="3:5" x14ac:dyDescent="0.4">
      <c r="C83" s="48"/>
      <c r="D83" s="48"/>
      <c r="E83" s="11"/>
    </row>
    <row r="84" spans="3:5" x14ac:dyDescent="0.4">
      <c r="C84" s="48"/>
      <c r="D84" s="48"/>
      <c r="E84" s="11"/>
    </row>
    <row r="85" spans="3:5" x14ac:dyDescent="0.4">
      <c r="C85" s="48"/>
      <c r="D85" s="48"/>
      <c r="E85" s="11"/>
    </row>
    <row r="86" spans="3:5" x14ac:dyDescent="0.4">
      <c r="C86" s="48"/>
      <c r="D86" s="48"/>
      <c r="E86" s="11"/>
    </row>
    <row r="87" spans="3:5" x14ac:dyDescent="0.4">
      <c r="C87" s="48"/>
      <c r="D87" s="48"/>
      <c r="E87" s="11"/>
    </row>
    <row r="88" spans="3:5" x14ac:dyDescent="0.4">
      <c r="C88" s="48"/>
      <c r="D88" s="48"/>
      <c r="E88" s="11"/>
    </row>
    <row r="89" spans="3:5" x14ac:dyDescent="0.4">
      <c r="C89" s="48"/>
      <c r="D89" s="48"/>
      <c r="E89" s="11"/>
    </row>
    <row r="90" spans="3:5" x14ac:dyDescent="0.4">
      <c r="C90" s="48"/>
      <c r="D90" s="48"/>
      <c r="E90" s="11"/>
    </row>
    <row r="91" spans="3:5" x14ac:dyDescent="0.4">
      <c r="C91" s="48"/>
      <c r="D91" s="48"/>
      <c r="E91" s="11"/>
    </row>
    <row r="92" spans="3:5" x14ac:dyDescent="0.4">
      <c r="C92" s="48"/>
      <c r="D92" s="48"/>
      <c r="E92" s="11"/>
    </row>
    <row r="93" spans="3:5" x14ac:dyDescent="0.4">
      <c r="C93" s="48"/>
      <c r="D93" s="48"/>
      <c r="E93" s="11"/>
    </row>
    <row r="94" spans="3:5" x14ac:dyDescent="0.4">
      <c r="C94" s="48"/>
      <c r="D94" s="48"/>
      <c r="E94" s="11"/>
    </row>
    <row r="95" spans="3:5" x14ac:dyDescent="0.4">
      <c r="C95" s="48"/>
      <c r="D95" s="48"/>
      <c r="E95" s="11"/>
    </row>
    <row r="96" spans="3:5" x14ac:dyDescent="0.4">
      <c r="C96" s="48"/>
      <c r="D96" s="48"/>
      <c r="E96" s="11"/>
    </row>
    <row r="97" spans="3:5" x14ac:dyDescent="0.4">
      <c r="C97" s="48"/>
      <c r="D97" s="48"/>
      <c r="E97" s="11"/>
    </row>
    <row r="98" spans="3:5" x14ac:dyDescent="0.4">
      <c r="C98" s="48"/>
      <c r="D98" s="48"/>
      <c r="E98" s="11"/>
    </row>
    <row r="99" spans="3:5" x14ac:dyDescent="0.4">
      <c r="C99" s="48"/>
      <c r="D99" s="48"/>
      <c r="E99" s="11"/>
    </row>
    <row r="100" spans="3:5" x14ac:dyDescent="0.4">
      <c r="C100" s="48"/>
      <c r="D100" s="48"/>
      <c r="E100" s="11"/>
    </row>
    <row r="101" spans="3:5" x14ac:dyDescent="0.4">
      <c r="C101" s="48"/>
      <c r="D101" s="48"/>
      <c r="E101" s="11"/>
    </row>
    <row r="102" spans="3:5" x14ac:dyDescent="0.4">
      <c r="C102" s="48"/>
      <c r="D102" s="48"/>
      <c r="E102" s="11"/>
    </row>
    <row r="103" spans="3:5" x14ac:dyDescent="0.4">
      <c r="C103" s="48"/>
      <c r="D103" s="48"/>
      <c r="E103" s="11"/>
    </row>
    <row r="104" spans="3:5" x14ac:dyDescent="0.4">
      <c r="C104" s="48"/>
      <c r="D104" s="48"/>
      <c r="E104" s="11"/>
    </row>
    <row r="105" spans="3:5" x14ac:dyDescent="0.4">
      <c r="C105" s="48"/>
      <c r="D105" s="48"/>
      <c r="E105" s="11"/>
    </row>
    <row r="106" spans="3:5" x14ac:dyDescent="0.4">
      <c r="C106" s="48"/>
      <c r="D106" s="48"/>
      <c r="E106" s="11"/>
    </row>
    <row r="107" spans="3:5" x14ac:dyDescent="0.4">
      <c r="C107" s="48"/>
      <c r="D107" s="48"/>
      <c r="E107" s="11"/>
    </row>
    <row r="108" spans="3:5" x14ac:dyDescent="0.4">
      <c r="C108" s="48"/>
      <c r="D108" s="48"/>
      <c r="E108" s="11"/>
    </row>
    <row r="109" spans="3:5" x14ac:dyDescent="0.4">
      <c r="C109" s="48"/>
      <c r="D109" s="48"/>
      <c r="E109" s="11"/>
    </row>
    <row r="110" spans="3:5" x14ac:dyDescent="0.4">
      <c r="C110" s="48"/>
      <c r="D110" s="48"/>
      <c r="E110" s="11"/>
    </row>
    <row r="111" spans="3:5" x14ac:dyDescent="0.4">
      <c r="C111" s="48"/>
      <c r="D111" s="48"/>
      <c r="E111" s="11"/>
    </row>
    <row r="112" spans="3:5" x14ac:dyDescent="0.4">
      <c r="C112" s="48"/>
      <c r="D112" s="48"/>
      <c r="E112" s="11"/>
    </row>
    <row r="113" spans="3:5" x14ac:dyDescent="0.4">
      <c r="C113" s="48"/>
      <c r="D113" s="48"/>
      <c r="E113" s="11"/>
    </row>
    <row r="114" spans="3:5" x14ac:dyDescent="0.4">
      <c r="C114" s="48"/>
      <c r="D114" s="48"/>
      <c r="E114" s="11"/>
    </row>
    <row r="115" spans="3:5" x14ac:dyDescent="0.4">
      <c r="C115" s="48"/>
      <c r="D115" s="48"/>
      <c r="E115" s="11"/>
    </row>
    <row r="116" spans="3:5" x14ac:dyDescent="0.4">
      <c r="C116" s="48"/>
      <c r="D116" s="48"/>
      <c r="E116" s="11"/>
    </row>
    <row r="117" spans="3:5" x14ac:dyDescent="0.4">
      <c r="C117" s="48"/>
      <c r="D117" s="48"/>
      <c r="E117" s="11"/>
    </row>
    <row r="118" spans="3:5" x14ac:dyDescent="0.4">
      <c r="C118" s="48"/>
      <c r="D118" s="48"/>
      <c r="E118" s="11"/>
    </row>
    <row r="119" spans="3:5" x14ac:dyDescent="0.4">
      <c r="C119" s="48"/>
      <c r="D119" s="48"/>
      <c r="E119" s="11"/>
    </row>
    <row r="120" spans="3:5" x14ac:dyDescent="0.4">
      <c r="C120" s="48"/>
      <c r="D120" s="48"/>
      <c r="E120" s="11"/>
    </row>
    <row r="121" spans="3:5" x14ac:dyDescent="0.4">
      <c r="C121" s="48"/>
      <c r="D121" s="48"/>
      <c r="E121" s="11"/>
    </row>
    <row r="122" spans="3:5" x14ac:dyDescent="0.4">
      <c r="C122" s="48"/>
      <c r="D122" s="48"/>
      <c r="E122" s="11"/>
    </row>
    <row r="123" spans="3:5" x14ac:dyDescent="0.4">
      <c r="C123" s="48"/>
      <c r="D123" s="48"/>
      <c r="E123" s="11"/>
    </row>
    <row r="124" spans="3:5" x14ac:dyDescent="0.4">
      <c r="C124" s="48"/>
      <c r="D124" s="48"/>
      <c r="E124" s="11"/>
    </row>
    <row r="125" spans="3:5" x14ac:dyDescent="0.4">
      <c r="C125" s="48"/>
      <c r="D125" s="48"/>
      <c r="E125" s="11"/>
    </row>
    <row r="126" spans="3:5" x14ac:dyDescent="0.4">
      <c r="C126" s="48"/>
      <c r="D126" s="48"/>
      <c r="E126" s="11"/>
    </row>
    <row r="127" spans="3:5" x14ac:dyDescent="0.4">
      <c r="C127" s="48"/>
      <c r="D127" s="48"/>
      <c r="E127" s="11"/>
    </row>
    <row r="128" spans="3:5" x14ac:dyDescent="0.4">
      <c r="C128" s="48"/>
      <c r="D128" s="48"/>
      <c r="E128" s="11"/>
    </row>
    <row r="129" spans="3:5" x14ac:dyDescent="0.4">
      <c r="C129" s="48"/>
      <c r="D129" s="48"/>
      <c r="E129" s="11"/>
    </row>
    <row r="130" spans="3:5" x14ac:dyDescent="0.4">
      <c r="C130" s="48"/>
      <c r="D130" s="48"/>
      <c r="E130" s="11"/>
    </row>
    <row r="131" spans="3:5" x14ac:dyDescent="0.4">
      <c r="C131" s="48"/>
      <c r="D131" s="48"/>
      <c r="E131" s="11"/>
    </row>
    <row r="132" spans="3:5" x14ac:dyDescent="0.4">
      <c r="C132" s="48"/>
      <c r="D132" s="48"/>
      <c r="E132" s="11"/>
    </row>
    <row r="133" spans="3:5" x14ac:dyDescent="0.4">
      <c r="C133" s="48"/>
      <c r="D133" s="48"/>
      <c r="E133" s="11"/>
    </row>
    <row r="134" spans="3:5" x14ac:dyDescent="0.4">
      <c r="C134" s="48"/>
      <c r="D134" s="48"/>
      <c r="E134" s="11"/>
    </row>
    <row r="135" spans="3:5" x14ac:dyDescent="0.4">
      <c r="C135" s="48"/>
      <c r="D135" s="48"/>
      <c r="E135" s="11"/>
    </row>
    <row r="136" spans="3:5" x14ac:dyDescent="0.4">
      <c r="C136" s="48"/>
      <c r="D136" s="48"/>
      <c r="E136" s="11"/>
    </row>
    <row r="137" spans="3:5" x14ac:dyDescent="0.4">
      <c r="C137" s="48"/>
      <c r="D137" s="48"/>
      <c r="E137" s="11"/>
    </row>
    <row r="138" spans="3:5" x14ac:dyDescent="0.4">
      <c r="C138" s="48"/>
      <c r="D138" s="48"/>
      <c r="E138" s="11"/>
    </row>
    <row r="139" spans="3:5" x14ac:dyDescent="0.4">
      <c r="C139" s="48"/>
      <c r="D139" s="48"/>
      <c r="E139" s="11"/>
    </row>
    <row r="140" spans="3:5" x14ac:dyDescent="0.4">
      <c r="C140" s="48"/>
      <c r="D140" s="48"/>
      <c r="E140" s="11"/>
    </row>
    <row r="141" spans="3:5" x14ac:dyDescent="0.4">
      <c r="C141" s="48"/>
      <c r="D141" s="48"/>
      <c r="E141" s="11"/>
    </row>
    <row r="142" spans="3:5" x14ac:dyDescent="0.4">
      <c r="C142" s="48"/>
      <c r="D142" s="48"/>
      <c r="E142" s="11"/>
    </row>
    <row r="143" spans="3:5" x14ac:dyDescent="0.4">
      <c r="C143" s="48"/>
      <c r="D143" s="48"/>
      <c r="E143" s="11"/>
    </row>
    <row r="144" spans="3:5" x14ac:dyDescent="0.4">
      <c r="C144" s="48"/>
      <c r="D144" s="48"/>
      <c r="E144" s="11"/>
    </row>
    <row r="145" spans="3:5" x14ac:dyDescent="0.4">
      <c r="C145" s="48"/>
      <c r="D145" s="48"/>
      <c r="E145" s="11"/>
    </row>
    <row r="146" spans="3:5" x14ac:dyDescent="0.4">
      <c r="C146" s="48"/>
      <c r="D146" s="48"/>
      <c r="E146" s="11"/>
    </row>
    <row r="147" spans="3:5" x14ac:dyDescent="0.4">
      <c r="C147" s="48"/>
      <c r="D147" s="48"/>
      <c r="E147" s="11"/>
    </row>
    <row r="148" spans="3:5" x14ac:dyDescent="0.4">
      <c r="C148" s="48"/>
      <c r="D148" s="48"/>
      <c r="E148" s="11"/>
    </row>
    <row r="149" spans="3:5" x14ac:dyDescent="0.4">
      <c r="C149" s="48"/>
      <c r="D149" s="48"/>
      <c r="E149" s="11"/>
    </row>
    <row r="150" spans="3:5" x14ac:dyDescent="0.4">
      <c r="C150" s="48"/>
      <c r="D150" s="48"/>
      <c r="E150" s="11"/>
    </row>
    <row r="151" spans="3:5" x14ac:dyDescent="0.4">
      <c r="C151" s="48"/>
      <c r="D151" s="48"/>
      <c r="E151" s="11"/>
    </row>
    <row r="152" spans="3:5" x14ac:dyDescent="0.4">
      <c r="C152" s="48"/>
      <c r="D152" s="48"/>
      <c r="E152" s="11"/>
    </row>
    <row r="153" spans="3:5" x14ac:dyDescent="0.4">
      <c r="C153" s="48"/>
      <c r="D153" s="48"/>
      <c r="E153" s="11"/>
    </row>
    <row r="154" spans="3:5" x14ac:dyDescent="0.4">
      <c r="C154" s="48"/>
      <c r="D154" s="48"/>
      <c r="E154" s="11"/>
    </row>
    <row r="155" spans="3:5" x14ac:dyDescent="0.4">
      <c r="C155" s="48"/>
      <c r="D155" s="48"/>
      <c r="E155" s="11"/>
    </row>
    <row r="156" spans="3:5" x14ac:dyDescent="0.4">
      <c r="C156" s="48"/>
      <c r="D156" s="48"/>
      <c r="E156" s="11"/>
    </row>
    <row r="157" spans="3:5" x14ac:dyDescent="0.4">
      <c r="C157" s="48"/>
      <c r="D157" s="48"/>
      <c r="E157" s="11"/>
    </row>
    <row r="158" spans="3:5" x14ac:dyDescent="0.4">
      <c r="C158" s="48"/>
      <c r="D158" s="48"/>
      <c r="E158" s="11"/>
    </row>
    <row r="159" spans="3:5" x14ac:dyDescent="0.4">
      <c r="C159" s="48"/>
      <c r="D159" s="48"/>
      <c r="E159" s="11"/>
    </row>
    <row r="160" spans="3:5" x14ac:dyDescent="0.4">
      <c r="C160" s="48"/>
      <c r="D160" s="48"/>
      <c r="E160" s="11"/>
    </row>
    <row r="161" spans="3:5" x14ac:dyDescent="0.4">
      <c r="C161" s="48"/>
      <c r="D161" s="48"/>
      <c r="E161" s="11"/>
    </row>
    <row r="162" spans="3:5" x14ac:dyDescent="0.4">
      <c r="C162" s="48"/>
      <c r="D162" s="48"/>
      <c r="E162" s="11"/>
    </row>
    <row r="163" spans="3:5" x14ac:dyDescent="0.4">
      <c r="C163" s="48"/>
      <c r="D163" s="48"/>
      <c r="E163" s="11"/>
    </row>
    <row r="164" spans="3:5" x14ac:dyDescent="0.4">
      <c r="C164" s="48"/>
      <c r="D164" s="48"/>
      <c r="E164" s="11"/>
    </row>
    <row r="165" spans="3:5" x14ac:dyDescent="0.4">
      <c r="C165" s="48"/>
      <c r="D165" s="48"/>
      <c r="E165" s="11"/>
    </row>
    <row r="166" spans="3:5" x14ac:dyDescent="0.4">
      <c r="C166" s="48"/>
      <c r="D166" s="48"/>
      <c r="E166" s="11"/>
    </row>
    <row r="167" spans="3:5" x14ac:dyDescent="0.4">
      <c r="C167" s="48"/>
      <c r="D167" s="48"/>
      <c r="E167" s="11"/>
    </row>
    <row r="168" spans="3:5" x14ac:dyDescent="0.4">
      <c r="C168" s="48"/>
      <c r="D168" s="48"/>
      <c r="E168" s="11"/>
    </row>
    <row r="169" spans="3:5" x14ac:dyDescent="0.4">
      <c r="C169" s="48"/>
      <c r="D169" s="48"/>
      <c r="E169" s="11"/>
    </row>
    <row r="170" spans="3:5" x14ac:dyDescent="0.4">
      <c r="C170" s="48"/>
      <c r="D170" s="48"/>
      <c r="E170" s="11"/>
    </row>
    <row r="171" spans="3:5" x14ac:dyDescent="0.4">
      <c r="C171" s="48"/>
      <c r="D171" s="48"/>
      <c r="E171" s="11"/>
    </row>
    <row r="172" spans="3:5" x14ac:dyDescent="0.4">
      <c r="C172" s="48"/>
      <c r="D172" s="48"/>
      <c r="E172" s="11"/>
    </row>
    <row r="173" spans="3:5" x14ac:dyDescent="0.4">
      <c r="C173" s="48"/>
      <c r="D173" s="48"/>
      <c r="E173" s="11"/>
    </row>
    <row r="174" spans="3:5" x14ac:dyDescent="0.4">
      <c r="C174" s="48"/>
      <c r="D174" s="48"/>
      <c r="E174" s="11"/>
    </row>
    <row r="175" spans="3:5" x14ac:dyDescent="0.4">
      <c r="C175" s="48"/>
      <c r="D175" s="48"/>
      <c r="E175" s="11"/>
    </row>
    <row r="176" spans="3:5" x14ac:dyDescent="0.4">
      <c r="C176" s="48"/>
      <c r="D176" s="48"/>
      <c r="E176" s="11"/>
    </row>
    <row r="177" spans="3:5" x14ac:dyDescent="0.4">
      <c r="C177" s="48"/>
      <c r="D177" s="48"/>
      <c r="E177" s="11"/>
    </row>
    <row r="178" spans="3:5" x14ac:dyDescent="0.4">
      <c r="C178" s="48"/>
      <c r="D178" s="48"/>
      <c r="E178" s="11"/>
    </row>
    <row r="179" spans="3:5" x14ac:dyDescent="0.4">
      <c r="C179" s="48"/>
      <c r="D179" s="48"/>
      <c r="E179" s="11"/>
    </row>
    <row r="180" spans="3:5" x14ac:dyDescent="0.4">
      <c r="C180" s="48"/>
      <c r="D180" s="48"/>
      <c r="E180" s="11"/>
    </row>
    <row r="181" spans="3:5" x14ac:dyDescent="0.4">
      <c r="C181" s="48"/>
      <c r="D181" s="48"/>
      <c r="E181" s="11"/>
    </row>
    <row r="182" spans="3:5" x14ac:dyDescent="0.4">
      <c r="C182" s="48"/>
      <c r="D182" s="48"/>
      <c r="E182" s="11"/>
    </row>
    <row r="183" spans="3:5" x14ac:dyDescent="0.4">
      <c r="E183" s="11"/>
    </row>
    <row r="184" spans="3:5" x14ac:dyDescent="0.4">
      <c r="E184" s="11"/>
    </row>
    <row r="185" spans="3:5" x14ac:dyDescent="0.4">
      <c r="E185" s="11"/>
    </row>
    <row r="186" spans="3:5" x14ac:dyDescent="0.4">
      <c r="E186" s="11"/>
    </row>
    <row r="187" spans="3:5" x14ac:dyDescent="0.4">
      <c r="E187" s="11"/>
    </row>
    <row r="188" spans="3:5" x14ac:dyDescent="0.4">
      <c r="E188" s="11"/>
    </row>
    <row r="189" spans="3:5" x14ac:dyDescent="0.4">
      <c r="E189" s="11"/>
    </row>
    <row r="190" spans="3:5" x14ac:dyDescent="0.4">
      <c r="E190" s="11"/>
    </row>
    <row r="191" spans="3:5" x14ac:dyDescent="0.4">
      <c r="E191" s="11"/>
    </row>
    <row r="192" spans="3:5" x14ac:dyDescent="0.4">
      <c r="E192" s="11"/>
    </row>
    <row r="193" spans="5:5" x14ac:dyDescent="0.4">
      <c r="E193" s="11"/>
    </row>
    <row r="194" spans="5:5" x14ac:dyDescent="0.4">
      <c r="E194" s="11"/>
    </row>
    <row r="195" spans="5:5" x14ac:dyDescent="0.4">
      <c r="E195" s="11"/>
    </row>
    <row r="196" spans="5:5" x14ac:dyDescent="0.4">
      <c r="E196" s="11"/>
    </row>
    <row r="197" spans="5:5" x14ac:dyDescent="0.4">
      <c r="E197" s="11"/>
    </row>
    <row r="198" spans="5:5" x14ac:dyDescent="0.4">
      <c r="E198" s="11"/>
    </row>
    <row r="199" spans="5:5" x14ac:dyDescent="0.4">
      <c r="E199" s="11"/>
    </row>
    <row r="200" spans="5:5" x14ac:dyDescent="0.4">
      <c r="E200" s="11"/>
    </row>
    <row r="201" spans="5:5" x14ac:dyDescent="0.4">
      <c r="E201" s="11"/>
    </row>
    <row r="202" spans="5:5" x14ac:dyDescent="0.4">
      <c r="E202" s="11"/>
    </row>
    <row r="203" spans="5:5" x14ac:dyDescent="0.4">
      <c r="E203" s="11"/>
    </row>
    <row r="204" spans="5:5" x14ac:dyDescent="0.4">
      <c r="E204" s="11"/>
    </row>
    <row r="205" spans="5:5" x14ac:dyDescent="0.4">
      <c r="E205" s="11"/>
    </row>
    <row r="206" spans="5:5" x14ac:dyDescent="0.4">
      <c r="E206" s="11"/>
    </row>
    <row r="207" spans="5:5" x14ac:dyDescent="0.4">
      <c r="E207" s="11"/>
    </row>
    <row r="208" spans="5:5" x14ac:dyDescent="0.4">
      <c r="E208" s="11"/>
    </row>
    <row r="209" spans="5:5" x14ac:dyDescent="0.4">
      <c r="E209" s="11"/>
    </row>
    <row r="210" spans="5:5" x14ac:dyDescent="0.4">
      <c r="E210" s="11"/>
    </row>
    <row r="211" spans="5:5" x14ac:dyDescent="0.4">
      <c r="E211" s="11"/>
    </row>
    <row r="212" spans="5:5" x14ac:dyDescent="0.4">
      <c r="E212" s="11"/>
    </row>
    <row r="213" spans="5:5" x14ac:dyDescent="0.4">
      <c r="E213" s="11"/>
    </row>
    <row r="214" spans="5:5" x14ac:dyDescent="0.4">
      <c r="E214" s="11"/>
    </row>
    <row r="215" spans="5:5" x14ac:dyDescent="0.4">
      <c r="E215" s="11"/>
    </row>
    <row r="216" spans="5:5" x14ac:dyDescent="0.4">
      <c r="E216" s="11"/>
    </row>
    <row r="217" spans="5:5" x14ac:dyDescent="0.4">
      <c r="E217" s="11"/>
    </row>
    <row r="218" spans="5:5" x14ac:dyDescent="0.4">
      <c r="E218" s="11"/>
    </row>
    <row r="219" spans="5:5" x14ac:dyDescent="0.4">
      <c r="E219" s="11"/>
    </row>
    <row r="220" spans="5:5" x14ac:dyDescent="0.4">
      <c r="E220" s="11"/>
    </row>
    <row r="221" spans="5:5" x14ac:dyDescent="0.4">
      <c r="E221" s="11"/>
    </row>
    <row r="222" spans="5:5" x14ac:dyDescent="0.4">
      <c r="E222" s="11"/>
    </row>
    <row r="223" spans="5:5" x14ac:dyDescent="0.4">
      <c r="E223" s="11"/>
    </row>
    <row r="224" spans="5:5" x14ac:dyDescent="0.4">
      <c r="E224" s="11"/>
    </row>
    <row r="225" spans="5:5" x14ac:dyDescent="0.4">
      <c r="E225" s="11"/>
    </row>
    <row r="226" spans="5:5" x14ac:dyDescent="0.4">
      <c r="E226" s="11"/>
    </row>
    <row r="227" spans="5:5" x14ac:dyDescent="0.4">
      <c r="E227" s="11"/>
    </row>
    <row r="228" spans="5:5" x14ac:dyDescent="0.4">
      <c r="E228" s="11"/>
    </row>
    <row r="229" spans="5:5" x14ac:dyDescent="0.4">
      <c r="E229" s="11"/>
    </row>
    <row r="230" spans="5:5" x14ac:dyDescent="0.4">
      <c r="E230" s="11"/>
    </row>
    <row r="231" spans="5:5" x14ac:dyDescent="0.4">
      <c r="E231" s="11"/>
    </row>
    <row r="232" spans="5:5" x14ac:dyDescent="0.4">
      <c r="E232" s="11"/>
    </row>
    <row r="233" spans="5:5" x14ac:dyDescent="0.4">
      <c r="E233" s="11"/>
    </row>
    <row r="234" spans="5:5" x14ac:dyDescent="0.4">
      <c r="E234" s="11"/>
    </row>
    <row r="235" spans="5:5" x14ac:dyDescent="0.4">
      <c r="E235" s="11"/>
    </row>
    <row r="236" spans="5:5" x14ac:dyDescent="0.4">
      <c r="E236" s="11"/>
    </row>
    <row r="237" spans="5:5" x14ac:dyDescent="0.4">
      <c r="E237" s="11"/>
    </row>
    <row r="238" spans="5:5" x14ac:dyDescent="0.4">
      <c r="E238" s="11"/>
    </row>
    <row r="239" spans="5:5" x14ac:dyDescent="0.4">
      <c r="E239" s="11"/>
    </row>
    <row r="240" spans="5:5" x14ac:dyDescent="0.4">
      <c r="E240" s="11"/>
    </row>
    <row r="241" spans="5:5" x14ac:dyDescent="0.4">
      <c r="E241" s="11"/>
    </row>
    <row r="242" spans="5:5" x14ac:dyDescent="0.4">
      <c r="E242" s="11"/>
    </row>
    <row r="243" spans="5:5" x14ac:dyDescent="0.4">
      <c r="E243" s="11"/>
    </row>
    <row r="244" spans="5:5" x14ac:dyDescent="0.4">
      <c r="E244" s="11"/>
    </row>
    <row r="245" spans="5:5" x14ac:dyDescent="0.4">
      <c r="E245" s="11"/>
    </row>
    <row r="246" spans="5:5" x14ac:dyDescent="0.4">
      <c r="E246" s="11"/>
    </row>
    <row r="247" spans="5:5" x14ac:dyDescent="0.4">
      <c r="E247" s="11"/>
    </row>
    <row r="248" spans="5:5" x14ac:dyDescent="0.4">
      <c r="E248" s="11"/>
    </row>
    <row r="249" spans="5:5" x14ac:dyDescent="0.4">
      <c r="E249" s="11"/>
    </row>
    <row r="250" spans="5:5" x14ac:dyDescent="0.4">
      <c r="E250" s="11"/>
    </row>
    <row r="251" spans="5:5" x14ac:dyDescent="0.4">
      <c r="E251" s="11"/>
    </row>
    <row r="252" spans="5:5" x14ac:dyDescent="0.4">
      <c r="E252" s="11"/>
    </row>
    <row r="253" spans="5:5" x14ac:dyDescent="0.4">
      <c r="E253" s="11"/>
    </row>
    <row r="254" spans="5:5" x14ac:dyDescent="0.4">
      <c r="E254" s="11"/>
    </row>
    <row r="255" spans="5:5" x14ac:dyDescent="0.4">
      <c r="E255" s="11"/>
    </row>
    <row r="256" spans="5:5" x14ac:dyDescent="0.4">
      <c r="E256" s="11"/>
    </row>
    <row r="257" spans="5:5" x14ac:dyDescent="0.4">
      <c r="E257" s="11"/>
    </row>
    <row r="258" spans="5:5" x14ac:dyDescent="0.4">
      <c r="E258" s="11"/>
    </row>
    <row r="259" spans="5:5" x14ac:dyDescent="0.4">
      <c r="E259" s="11"/>
    </row>
    <row r="260" spans="5:5" x14ac:dyDescent="0.4">
      <c r="E260" s="11"/>
    </row>
    <row r="261" spans="5:5" x14ac:dyDescent="0.4">
      <c r="E261" s="11"/>
    </row>
    <row r="262" spans="5:5" x14ac:dyDescent="0.4">
      <c r="E262" s="11"/>
    </row>
    <row r="263" spans="5:5" x14ac:dyDescent="0.4">
      <c r="E263" s="11"/>
    </row>
    <row r="264" spans="5:5" x14ac:dyDescent="0.4">
      <c r="E264" s="11"/>
    </row>
    <row r="265" spans="5:5" x14ac:dyDescent="0.4">
      <c r="E265" s="11"/>
    </row>
    <row r="266" spans="5:5" x14ac:dyDescent="0.4">
      <c r="E266" s="11"/>
    </row>
    <row r="267" spans="5:5" x14ac:dyDescent="0.4">
      <c r="E267" s="11"/>
    </row>
    <row r="268" spans="5:5" x14ac:dyDescent="0.4">
      <c r="E268" s="11"/>
    </row>
    <row r="269" spans="5:5" x14ac:dyDescent="0.4">
      <c r="E269" s="11"/>
    </row>
    <row r="270" spans="5:5" x14ac:dyDescent="0.4">
      <c r="E270" s="11"/>
    </row>
    <row r="271" spans="5:5" x14ac:dyDescent="0.4">
      <c r="E271" s="11"/>
    </row>
    <row r="272" spans="5:5" x14ac:dyDescent="0.4">
      <c r="E272" s="11"/>
    </row>
    <row r="273" spans="5:5" x14ac:dyDescent="0.4">
      <c r="E273" s="11"/>
    </row>
    <row r="274" spans="5:5" x14ac:dyDescent="0.4">
      <c r="E274" s="11"/>
    </row>
    <row r="275" spans="5:5" x14ac:dyDescent="0.4">
      <c r="E275" s="11"/>
    </row>
    <row r="276" spans="5:5" x14ac:dyDescent="0.4">
      <c r="E276" s="11"/>
    </row>
    <row r="277" spans="5:5" x14ac:dyDescent="0.4">
      <c r="E277" s="11"/>
    </row>
    <row r="278" spans="5:5" x14ac:dyDescent="0.4">
      <c r="E278" s="11"/>
    </row>
    <row r="279" spans="5:5" x14ac:dyDescent="0.4">
      <c r="E279" s="11"/>
    </row>
    <row r="280" spans="5:5" x14ac:dyDescent="0.4">
      <c r="E280" s="11"/>
    </row>
    <row r="281" spans="5:5" x14ac:dyDescent="0.4">
      <c r="E281" s="11"/>
    </row>
    <row r="282" spans="5:5" x14ac:dyDescent="0.4">
      <c r="E282" s="11"/>
    </row>
    <row r="283" spans="5:5" x14ac:dyDescent="0.4">
      <c r="E283" s="11"/>
    </row>
    <row r="284" spans="5:5" x14ac:dyDescent="0.4">
      <c r="E284" s="11"/>
    </row>
    <row r="285" spans="5:5" x14ac:dyDescent="0.4">
      <c r="E285" s="11"/>
    </row>
    <row r="286" spans="5:5" x14ac:dyDescent="0.4">
      <c r="E286" s="11"/>
    </row>
    <row r="287" spans="5:5" x14ac:dyDescent="0.4">
      <c r="E287" s="11"/>
    </row>
    <row r="288" spans="5:5" x14ac:dyDescent="0.4">
      <c r="E288" s="11"/>
    </row>
    <row r="289" spans="5:5" x14ac:dyDescent="0.4">
      <c r="E289" s="11"/>
    </row>
    <row r="290" spans="5:5" x14ac:dyDescent="0.4">
      <c r="E290" s="11"/>
    </row>
    <row r="291" spans="5:5" x14ac:dyDescent="0.4">
      <c r="E291" s="11"/>
    </row>
    <row r="292" spans="5:5" x14ac:dyDescent="0.4">
      <c r="E292" s="11"/>
    </row>
    <row r="293" spans="5:5" x14ac:dyDescent="0.4">
      <c r="E293" s="11"/>
    </row>
    <row r="294" spans="5:5" x14ac:dyDescent="0.4">
      <c r="E294" s="11"/>
    </row>
    <row r="295" spans="5:5" x14ac:dyDescent="0.4">
      <c r="E295" s="11"/>
    </row>
    <row r="296" spans="5:5" x14ac:dyDescent="0.4">
      <c r="E296" s="11"/>
    </row>
    <row r="297" spans="5:5" x14ac:dyDescent="0.4">
      <c r="E297" s="11"/>
    </row>
    <row r="298" spans="5:5" x14ac:dyDescent="0.4">
      <c r="E298" s="11"/>
    </row>
    <row r="299" spans="5:5" x14ac:dyDescent="0.4">
      <c r="E299" s="11"/>
    </row>
    <row r="300" spans="5:5" x14ac:dyDescent="0.4">
      <c r="E300" s="11"/>
    </row>
    <row r="301" spans="5:5" x14ac:dyDescent="0.4">
      <c r="E301" s="11"/>
    </row>
    <row r="302" spans="5:5" x14ac:dyDescent="0.4">
      <c r="E302" s="11"/>
    </row>
    <row r="303" spans="5:5" x14ac:dyDescent="0.4">
      <c r="E303" s="11"/>
    </row>
    <row r="304" spans="5:5" x14ac:dyDescent="0.4">
      <c r="E304" s="11"/>
    </row>
    <row r="305" spans="5:5" x14ac:dyDescent="0.4">
      <c r="E305" s="11"/>
    </row>
    <row r="306" spans="5:5" x14ac:dyDescent="0.4">
      <c r="E306" s="11"/>
    </row>
    <row r="307" spans="5:5" x14ac:dyDescent="0.4">
      <c r="E307" s="11"/>
    </row>
    <row r="308" spans="5:5" x14ac:dyDescent="0.4">
      <c r="E308" s="11"/>
    </row>
    <row r="309" spans="5:5" x14ac:dyDescent="0.4">
      <c r="E309" s="11"/>
    </row>
    <row r="310" spans="5:5" x14ac:dyDescent="0.4">
      <c r="E310" s="11"/>
    </row>
    <row r="311" spans="5:5" x14ac:dyDescent="0.4">
      <c r="E311" s="11"/>
    </row>
    <row r="312" spans="5:5" x14ac:dyDescent="0.4">
      <c r="E312" s="11"/>
    </row>
    <row r="313" spans="5:5" x14ac:dyDescent="0.4">
      <c r="E313" s="11"/>
    </row>
    <row r="314" spans="5:5" x14ac:dyDescent="0.4">
      <c r="E314" s="11"/>
    </row>
    <row r="315" spans="5:5" x14ac:dyDescent="0.4">
      <c r="E315" s="11"/>
    </row>
    <row r="316" spans="5:5" x14ac:dyDescent="0.4">
      <c r="E316" s="11"/>
    </row>
    <row r="317" spans="5:5" x14ac:dyDescent="0.4">
      <c r="E317" s="11"/>
    </row>
    <row r="318" spans="5:5" x14ac:dyDescent="0.4">
      <c r="E318" s="11"/>
    </row>
    <row r="319" spans="5:5" x14ac:dyDescent="0.4">
      <c r="E319" s="11"/>
    </row>
    <row r="320" spans="5:5" x14ac:dyDescent="0.4">
      <c r="E320" s="11"/>
    </row>
    <row r="321" spans="5:5" x14ac:dyDescent="0.4">
      <c r="E321" s="11"/>
    </row>
    <row r="322" spans="5:5" x14ac:dyDescent="0.4">
      <c r="E322" s="11"/>
    </row>
    <row r="323" spans="5:5" x14ac:dyDescent="0.4">
      <c r="E323" s="11"/>
    </row>
    <row r="324" spans="5:5" x14ac:dyDescent="0.4">
      <c r="E324" s="11"/>
    </row>
    <row r="325" spans="5:5" x14ac:dyDescent="0.4">
      <c r="E325" s="11"/>
    </row>
    <row r="326" spans="5:5" x14ac:dyDescent="0.4">
      <c r="E326" s="11"/>
    </row>
    <row r="327" spans="5:5" x14ac:dyDescent="0.4">
      <c r="E327" s="11"/>
    </row>
    <row r="328" spans="5:5" x14ac:dyDescent="0.4">
      <c r="E328" s="11"/>
    </row>
    <row r="329" spans="5:5" x14ac:dyDescent="0.4">
      <c r="E329" s="11"/>
    </row>
    <row r="330" spans="5:5" x14ac:dyDescent="0.4">
      <c r="E330" s="11"/>
    </row>
    <row r="331" spans="5:5" x14ac:dyDescent="0.4">
      <c r="E331" s="11"/>
    </row>
    <row r="332" spans="5:5" x14ac:dyDescent="0.4">
      <c r="E332" s="11"/>
    </row>
    <row r="333" spans="5:5" x14ac:dyDescent="0.4">
      <c r="E333" s="11"/>
    </row>
    <row r="334" spans="5:5" x14ac:dyDescent="0.4">
      <c r="E334" s="11"/>
    </row>
    <row r="335" spans="5:5" x14ac:dyDescent="0.4">
      <c r="E335" s="11"/>
    </row>
    <row r="336" spans="5:5" x14ac:dyDescent="0.4">
      <c r="E336" s="11"/>
    </row>
    <row r="337" spans="5:5" x14ac:dyDescent="0.4">
      <c r="E337" s="11"/>
    </row>
    <row r="338" spans="5:5" x14ac:dyDescent="0.4">
      <c r="E338" s="11"/>
    </row>
    <row r="339" spans="5:5" x14ac:dyDescent="0.4">
      <c r="E339" s="11"/>
    </row>
    <row r="340" spans="5:5" x14ac:dyDescent="0.4">
      <c r="E340" s="11"/>
    </row>
    <row r="341" spans="5:5" x14ac:dyDescent="0.4">
      <c r="E341" s="11"/>
    </row>
    <row r="342" spans="5:5" x14ac:dyDescent="0.4">
      <c r="E342" s="11"/>
    </row>
    <row r="343" spans="5:5" x14ac:dyDescent="0.4">
      <c r="E343" s="11"/>
    </row>
    <row r="344" spans="5:5" x14ac:dyDescent="0.4">
      <c r="E344" s="11"/>
    </row>
    <row r="345" spans="5:5" x14ac:dyDescent="0.4">
      <c r="E345" s="11"/>
    </row>
    <row r="346" spans="5:5" x14ac:dyDescent="0.4">
      <c r="E346" s="11"/>
    </row>
    <row r="347" spans="5:5" x14ac:dyDescent="0.4">
      <c r="E347" s="11"/>
    </row>
    <row r="348" spans="5:5" x14ac:dyDescent="0.4">
      <c r="E348" s="11"/>
    </row>
    <row r="349" spans="5:5" x14ac:dyDescent="0.4">
      <c r="E349" s="11"/>
    </row>
    <row r="350" spans="5:5" x14ac:dyDescent="0.4">
      <c r="E350" s="11"/>
    </row>
    <row r="351" spans="5:5" x14ac:dyDescent="0.4">
      <c r="E351" s="11"/>
    </row>
    <row r="352" spans="5:5" x14ac:dyDescent="0.4">
      <c r="E352" s="11"/>
    </row>
    <row r="353" spans="5:5" x14ac:dyDescent="0.4">
      <c r="E353" s="11"/>
    </row>
    <row r="354" spans="5:5" x14ac:dyDescent="0.4">
      <c r="E354" s="11"/>
    </row>
    <row r="355" spans="5:5" x14ac:dyDescent="0.4">
      <c r="E355" s="11"/>
    </row>
    <row r="356" spans="5:5" x14ac:dyDescent="0.4">
      <c r="E356" s="11"/>
    </row>
    <row r="357" spans="5:5" x14ac:dyDescent="0.4">
      <c r="E357" s="11"/>
    </row>
    <row r="358" spans="5:5" x14ac:dyDescent="0.4">
      <c r="E358" s="11"/>
    </row>
    <row r="359" spans="5:5" x14ac:dyDescent="0.4">
      <c r="E359" s="11"/>
    </row>
    <row r="360" spans="5:5" x14ac:dyDescent="0.4">
      <c r="E360" s="11"/>
    </row>
    <row r="361" spans="5:5" x14ac:dyDescent="0.4">
      <c r="E361" s="11"/>
    </row>
    <row r="362" spans="5:5" x14ac:dyDescent="0.4">
      <c r="E362" s="11"/>
    </row>
    <row r="363" spans="5:5" x14ac:dyDescent="0.4">
      <c r="E363" s="11"/>
    </row>
    <row r="364" spans="5:5" x14ac:dyDescent="0.4">
      <c r="E364" s="11"/>
    </row>
    <row r="365" spans="5:5" x14ac:dyDescent="0.4">
      <c r="E365" s="11"/>
    </row>
    <row r="366" spans="5:5" x14ac:dyDescent="0.4">
      <c r="E366" s="11"/>
    </row>
    <row r="367" spans="5:5" x14ac:dyDescent="0.4">
      <c r="E367" s="11"/>
    </row>
    <row r="368" spans="5:5" x14ac:dyDescent="0.4">
      <c r="E368" s="11"/>
    </row>
    <row r="369" spans="5:5" x14ac:dyDescent="0.4">
      <c r="E369" s="11"/>
    </row>
    <row r="370" spans="5:5" x14ac:dyDescent="0.4">
      <c r="E370" s="11"/>
    </row>
    <row r="371" spans="5:5" x14ac:dyDescent="0.4">
      <c r="E371" s="11"/>
    </row>
    <row r="372" spans="5:5" x14ac:dyDescent="0.4">
      <c r="E372" s="11"/>
    </row>
    <row r="373" spans="5:5" x14ac:dyDescent="0.4">
      <c r="E373" s="11"/>
    </row>
    <row r="374" spans="5:5" x14ac:dyDescent="0.4">
      <c r="E374" s="11"/>
    </row>
    <row r="375" spans="5:5" x14ac:dyDescent="0.4">
      <c r="E375" s="11"/>
    </row>
    <row r="376" spans="5:5" x14ac:dyDescent="0.4">
      <c r="E376" s="11"/>
    </row>
    <row r="377" spans="5:5" x14ac:dyDescent="0.4">
      <c r="E377" s="11"/>
    </row>
    <row r="378" spans="5:5" x14ac:dyDescent="0.4">
      <c r="E378" s="11"/>
    </row>
    <row r="379" spans="5:5" x14ac:dyDescent="0.4">
      <c r="E379" s="11"/>
    </row>
    <row r="380" spans="5:5" x14ac:dyDescent="0.4">
      <c r="E380" s="11"/>
    </row>
    <row r="381" spans="5:5" x14ac:dyDescent="0.4">
      <c r="E381" s="11"/>
    </row>
    <row r="382" spans="5:5" x14ac:dyDescent="0.4">
      <c r="E382" s="11"/>
    </row>
    <row r="383" spans="5:5" x14ac:dyDescent="0.4">
      <c r="E383" s="11"/>
    </row>
    <row r="384" spans="5:5" x14ac:dyDescent="0.4">
      <c r="E384" s="11"/>
    </row>
    <row r="385" spans="5:5" x14ac:dyDescent="0.4">
      <c r="E385" s="11"/>
    </row>
    <row r="386" spans="5:5" x14ac:dyDescent="0.4">
      <c r="E386" s="11"/>
    </row>
    <row r="387" spans="5:5" x14ac:dyDescent="0.4">
      <c r="E387" s="11"/>
    </row>
    <row r="388" spans="5:5" x14ac:dyDescent="0.4">
      <c r="E388" s="11"/>
    </row>
    <row r="389" spans="5:5" x14ac:dyDescent="0.4">
      <c r="E389" s="11"/>
    </row>
    <row r="390" spans="5:5" x14ac:dyDescent="0.4">
      <c r="E390" s="11"/>
    </row>
    <row r="391" spans="5:5" x14ac:dyDescent="0.4">
      <c r="E391" s="11"/>
    </row>
    <row r="392" spans="5:5" x14ac:dyDescent="0.4">
      <c r="E392" s="11"/>
    </row>
    <row r="393" spans="5:5" x14ac:dyDescent="0.4">
      <c r="E393" s="11"/>
    </row>
    <row r="394" spans="5:5" x14ac:dyDescent="0.4">
      <c r="E394" s="11"/>
    </row>
    <row r="395" spans="5:5" x14ac:dyDescent="0.4">
      <c r="E395" s="11"/>
    </row>
    <row r="396" spans="5:5" x14ac:dyDescent="0.4">
      <c r="E396" s="11"/>
    </row>
    <row r="397" spans="5:5" x14ac:dyDescent="0.4">
      <c r="E397" s="11"/>
    </row>
    <row r="398" spans="5:5" x14ac:dyDescent="0.4">
      <c r="E398" s="11"/>
    </row>
    <row r="399" spans="5:5" x14ac:dyDescent="0.4">
      <c r="E399" s="11"/>
    </row>
    <row r="400" spans="5:5" x14ac:dyDescent="0.4">
      <c r="E400" s="11"/>
    </row>
    <row r="401" spans="5:5" x14ac:dyDescent="0.4">
      <c r="E401" s="11"/>
    </row>
    <row r="402" spans="5:5" x14ac:dyDescent="0.4">
      <c r="E402" s="11"/>
    </row>
    <row r="403" spans="5:5" x14ac:dyDescent="0.4">
      <c r="E403" s="11"/>
    </row>
    <row r="404" spans="5:5" x14ac:dyDescent="0.4">
      <c r="E404" s="11"/>
    </row>
    <row r="405" spans="5:5" x14ac:dyDescent="0.4">
      <c r="E405" s="11"/>
    </row>
    <row r="406" spans="5:5" x14ac:dyDescent="0.4">
      <c r="E406" s="11"/>
    </row>
    <row r="407" spans="5:5" x14ac:dyDescent="0.4">
      <c r="E407" s="11"/>
    </row>
    <row r="408" spans="5:5" x14ac:dyDescent="0.4">
      <c r="E408" s="11"/>
    </row>
    <row r="409" spans="5:5" x14ac:dyDescent="0.4">
      <c r="E409" s="11"/>
    </row>
    <row r="410" spans="5:5" x14ac:dyDescent="0.4">
      <c r="E410" s="11"/>
    </row>
    <row r="411" spans="5:5" x14ac:dyDescent="0.4">
      <c r="E411" s="11"/>
    </row>
    <row r="412" spans="5:5" x14ac:dyDescent="0.4">
      <c r="E412" s="11"/>
    </row>
    <row r="413" spans="5:5" x14ac:dyDescent="0.4">
      <c r="E413" s="11"/>
    </row>
    <row r="414" spans="5:5" x14ac:dyDescent="0.4">
      <c r="E414" s="11"/>
    </row>
    <row r="415" spans="5:5" x14ac:dyDescent="0.4">
      <c r="E415" s="11"/>
    </row>
    <row r="416" spans="5:5" x14ac:dyDescent="0.4">
      <c r="E416" s="11"/>
    </row>
    <row r="417" spans="5:5" x14ac:dyDescent="0.4">
      <c r="E417" s="11"/>
    </row>
    <row r="418" spans="5:5" x14ac:dyDescent="0.4">
      <c r="E418" s="11"/>
    </row>
    <row r="419" spans="5:5" x14ac:dyDescent="0.4">
      <c r="E419" s="11"/>
    </row>
    <row r="420" spans="5:5" x14ac:dyDescent="0.4">
      <c r="E420" s="11"/>
    </row>
    <row r="421" spans="5:5" x14ac:dyDescent="0.4">
      <c r="E421" s="11"/>
    </row>
    <row r="422" spans="5:5" x14ac:dyDescent="0.4">
      <c r="E422" s="11"/>
    </row>
    <row r="423" spans="5:5" x14ac:dyDescent="0.4">
      <c r="E423" s="11"/>
    </row>
    <row r="424" spans="5:5" x14ac:dyDescent="0.4">
      <c r="E424" s="11"/>
    </row>
    <row r="425" spans="5:5" x14ac:dyDescent="0.4">
      <c r="E425" s="11"/>
    </row>
    <row r="426" spans="5:5" x14ac:dyDescent="0.4">
      <c r="E426" s="11"/>
    </row>
    <row r="427" spans="5:5" x14ac:dyDescent="0.4">
      <c r="E427" s="11"/>
    </row>
    <row r="428" spans="5:5" x14ac:dyDescent="0.4">
      <c r="E428" s="11"/>
    </row>
    <row r="429" spans="5:5" x14ac:dyDescent="0.4">
      <c r="E429" s="11"/>
    </row>
    <row r="430" spans="5:5" x14ac:dyDescent="0.4">
      <c r="E430" s="11"/>
    </row>
    <row r="431" spans="5:5" x14ac:dyDescent="0.4">
      <c r="E431" s="11"/>
    </row>
    <row r="432" spans="5:5" x14ac:dyDescent="0.4">
      <c r="E432" s="11"/>
    </row>
    <row r="433" spans="5:5" x14ac:dyDescent="0.4">
      <c r="E433" s="11"/>
    </row>
    <row r="434" spans="5:5" x14ac:dyDescent="0.4">
      <c r="E434" s="11"/>
    </row>
    <row r="435" spans="5:5" x14ac:dyDescent="0.4">
      <c r="E435" s="11"/>
    </row>
    <row r="436" spans="5:5" x14ac:dyDescent="0.4">
      <c r="E436" s="11"/>
    </row>
    <row r="437" spans="5:5" x14ac:dyDescent="0.4">
      <c r="E437" s="11"/>
    </row>
    <row r="438" spans="5:5" x14ac:dyDescent="0.4">
      <c r="E438" s="11"/>
    </row>
    <row r="439" spans="5:5" x14ac:dyDescent="0.4">
      <c r="E439" s="11"/>
    </row>
    <row r="440" spans="5:5" x14ac:dyDescent="0.4">
      <c r="E440" s="11"/>
    </row>
    <row r="441" spans="5:5" x14ac:dyDescent="0.4">
      <c r="E441" s="11"/>
    </row>
    <row r="442" spans="5:5" x14ac:dyDescent="0.4">
      <c r="E442" s="11"/>
    </row>
    <row r="443" spans="5:5" x14ac:dyDescent="0.4">
      <c r="E443" s="11"/>
    </row>
    <row r="444" spans="5:5" x14ac:dyDescent="0.4">
      <c r="E444" s="11"/>
    </row>
    <row r="445" spans="5:5" x14ac:dyDescent="0.4">
      <c r="E445" s="11"/>
    </row>
    <row r="446" spans="5:5" x14ac:dyDescent="0.4">
      <c r="E446" s="11"/>
    </row>
    <row r="447" spans="5:5" x14ac:dyDescent="0.4">
      <c r="E447" s="11"/>
    </row>
    <row r="448" spans="5:5" x14ac:dyDescent="0.4">
      <c r="E448" s="11"/>
    </row>
    <row r="449" spans="5:5" x14ac:dyDescent="0.4">
      <c r="E449" s="11"/>
    </row>
    <row r="450" spans="5:5" x14ac:dyDescent="0.4">
      <c r="E450" s="11"/>
    </row>
    <row r="451" spans="5:5" x14ac:dyDescent="0.4">
      <c r="E451" s="11"/>
    </row>
    <row r="452" spans="5:5" x14ac:dyDescent="0.4">
      <c r="E452" s="11"/>
    </row>
    <row r="453" spans="5:5" x14ac:dyDescent="0.4">
      <c r="E453" s="11"/>
    </row>
    <row r="454" spans="5:5" x14ac:dyDescent="0.4">
      <c r="E454" s="11"/>
    </row>
    <row r="455" spans="5:5" x14ac:dyDescent="0.4">
      <c r="E455" s="11"/>
    </row>
    <row r="456" spans="5:5" x14ac:dyDescent="0.4">
      <c r="E456" s="11"/>
    </row>
    <row r="457" spans="5:5" x14ac:dyDescent="0.4">
      <c r="E457" s="11"/>
    </row>
    <row r="458" spans="5:5" x14ac:dyDescent="0.4">
      <c r="E458" s="11"/>
    </row>
    <row r="459" spans="5:5" x14ac:dyDescent="0.4">
      <c r="E459" s="11"/>
    </row>
    <row r="460" spans="5:5" x14ac:dyDescent="0.4">
      <c r="E460" s="11"/>
    </row>
    <row r="461" spans="5:5" x14ac:dyDescent="0.4">
      <c r="E461" s="11"/>
    </row>
    <row r="462" spans="5:5" x14ac:dyDescent="0.4">
      <c r="E462" s="11"/>
    </row>
    <row r="463" spans="5:5" x14ac:dyDescent="0.4">
      <c r="E463" s="11"/>
    </row>
    <row r="464" spans="5:5" x14ac:dyDescent="0.4">
      <c r="E464" s="11"/>
    </row>
    <row r="465" spans="5:5" x14ac:dyDescent="0.4">
      <c r="E465" s="11"/>
    </row>
    <row r="466" spans="5:5" x14ac:dyDescent="0.4">
      <c r="E466" s="11"/>
    </row>
    <row r="467" spans="5:5" x14ac:dyDescent="0.4">
      <c r="E467" s="11"/>
    </row>
    <row r="468" spans="5:5" x14ac:dyDescent="0.4">
      <c r="E468" s="11"/>
    </row>
    <row r="469" spans="5:5" x14ac:dyDescent="0.4">
      <c r="E469" s="11"/>
    </row>
    <row r="470" spans="5:5" x14ac:dyDescent="0.4">
      <c r="E470" s="11"/>
    </row>
    <row r="471" spans="5:5" x14ac:dyDescent="0.4">
      <c r="E471" s="11"/>
    </row>
    <row r="472" spans="5:5" x14ac:dyDescent="0.4">
      <c r="E472" s="11"/>
    </row>
    <row r="473" spans="5:5" x14ac:dyDescent="0.4">
      <c r="E473" s="11"/>
    </row>
    <row r="474" spans="5:5" x14ac:dyDescent="0.4">
      <c r="E474" s="11"/>
    </row>
    <row r="475" spans="5:5" x14ac:dyDescent="0.4">
      <c r="E475" s="11"/>
    </row>
    <row r="476" spans="5:5" x14ac:dyDescent="0.4">
      <c r="E476" s="11"/>
    </row>
    <row r="477" spans="5:5" x14ac:dyDescent="0.4">
      <c r="E477" s="11"/>
    </row>
    <row r="478" spans="5:5" x14ac:dyDescent="0.4">
      <c r="E478" s="11"/>
    </row>
    <row r="479" spans="5:5" x14ac:dyDescent="0.4">
      <c r="E479" s="11"/>
    </row>
    <row r="480" spans="5:5" x14ac:dyDescent="0.4">
      <c r="E480" s="11"/>
    </row>
    <row r="481" spans="5:5" x14ac:dyDescent="0.4">
      <c r="E481" s="11"/>
    </row>
    <row r="482" spans="5:5" x14ac:dyDescent="0.4">
      <c r="E482" s="11"/>
    </row>
    <row r="483" spans="5:5" x14ac:dyDescent="0.4">
      <c r="E483" s="11"/>
    </row>
    <row r="484" spans="5:5" x14ac:dyDescent="0.4">
      <c r="E484" s="11"/>
    </row>
    <row r="485" spans="5:5" x14ac:dyDescent="0.4">
      <c r="E485" s="11"/>
    </row>
    <row r="486" spans="5:5" x14ac:dyDescent="0.4">
      <c r="E486" s="11"/>
    </row>
    <row r="487" spans="5:5" x14ac:dyDescent="0.4">
      <c r="E487" s="11"/>
    </row>
    <row r="488" spans="5:5" x14ac:dyDescent="0.4">
      <c r="E488" s="11"/>
    </row>
    <row r="489" spans="5:5" x14ac:dyDescent="0.4">
      <c r="E489" s="11"/>
    </row>
    <row r="490" spans="5:5" x14ac:dyDescent="0.4">
      <c r="E490" s="11"/>
    </row>
    <row r="491" spans="5:5" x14ac:dyDescent="0.4">
      <c r="E491" s="11"/>
    </row>
    <row r="492" spans="5:5" x14ac:dyDescent="0.4">
      <c r="E492" s="11"/>
    </row>
    <row r="493" spans="5:5" x14ac:dyDescent="0.4">
      <c r="E493" s="11"/>
    </row>
    <row r="494" spans="5:5" x14ac:dyDescent="0.4">
      <c r="E494" s="11"/>
    </row>
    <row r="495" spans="5:5" x14ac:dyDescent="0.4">
      <c r="E495" s="11"/>
    </row>
    <row r="496" spans="5:5" x14ac:dyDescent="0.4">
      <c r="E496" s="11"/>
    </row>
    <row r="497" spans="5:5" x14ac:dyDescent="0.4">
      <c r="E497" s="11"/>
    </row>
    <row r="498" spans="5:5" x14ac:dyDescent="0.4">
      <c r="E498" s="11"/>
    </row>
    <row r="499" spans="5:5" x14ac:dyDescent="0.4">
      <c r="E499" s="11"/>
    </row>
    <row r="500" spans="5:5" x14ac:dyDescent="0.4">
      <c r="E500" s="11"/>
    </row>
    <row r="501" spans="5:5" x14ac:dyDescent="0.4">
      <c r="E501" s="11"/>
    </row>
    <row r="502" spans="5:5" x14ac:dyDescent="0.4">
      <c r="E502" s="11"/>
    </row>
    <row r="503" spans="5:5" x14ac:dyDescent="0.4">
      <c r="E503" s="11"/>
    </row>
    <row r="504" spans="5:5" x14ac:dyDescent="0.4">
      <c r="E504" s="11"/>
    </row>
    <row r="505" spans="5:5" x14ac:dyDescent="0.4">
      <c r="E505" s="11"/>
    </row>
    <row r="506" spans="5:5" x14ac:dyDescent="0.4">
      <c r="E506" s="11"/>
    </row>
    <row r="507" spans="5:5" x14ac:dyDescent="0.4">
      <c r="E507" s="11"/>
    </row>
    <row r="508" spans="5:5" x14ac:dyDescent="0.4">
      <c r="E508" s="11"/>
    </row>
    <row r="509" spans="5:5" x14ac:dyDescent="0.4">
      <c r="E509" s="11"/>
    </row>
    <row r="510" spans="5:5" x14ac:dyDescent="0.4">
      <c r="E510" s="11"/>
    </row>
    <row r="511" spans="5:5" x14ac:dyDescent="0.4">
      <c r="E511" s="11"/>
    </row>
    <row r="512" spans="5:5" x14ac:dyDescent="0.4">
      <c r="E512" s="11"/>
    </row>
    <row r="513" spans="5:5" x14ac:dyDescent="0.4">
      <c r="E513" s="11"/>
    </row>
    <row r="514" spans="5:5" x14ac:dyDescent="0.4">
      <c r="E514" s="11"/>
    </row>
    <row r="515" spans="5:5" x14ac:dyDescent="0.4">
      <c r="E515" s="11"/>
    </row>
    <row r="516" spans="5:5" x14ac:dyDescent="0.4">
      <c r="E516" s="11"/>
    </row>
    <row r="517" spans="5:5" x14ac:dyDescent="0.4">
      <c r="E517" s="11"/>
    </row>
    <row r="518" spans="5:5" x14ac:dyDescent="0.4">
      <c r="E518" s="11"/>
    </row>
    <row r="519" spans="5:5" x14ac:dyDescent="0.4">
      <c r="E519" s="11"/>
    </row>
    <row r="520" spans="5:5" x14ac:dyDescent="0.4">
      <c r="E520" s="11"/>
    </row>
    <row r="521" spans="5:5" x14ac:dyDescent="0.4">
      <c r="E521" s="11"/>
    </row>
    <row r="522" spans="5:5" x14ac:dyDescent="0.4">
      <c r="E522" s="11"/>
    </row>
    <row r="523" spans="5:5" x14ac:dyDescent="0.4">
      <c r="E523" s="11"/>
    </row>
    <row r="524" spans="5:5" x14ac:dyDescent="0.4">
      <c r="E524" s="11"/>
    </row>
    <row r="525" spans="5:5" x14ac:dyDescent="0.4">
      <c r="E525" s="11"/>
    </row>
    <row r="526" spans="5:5" x14ac:dyDescent="0.4">
      <c r="E526" s="11"/>
    </row>
    <row r="527" spans="5:5" x14ac:dyDescent="0.4">
      <c r="E527" s="11"/>
    </row>
    <row r="528" spans="5:5" x14ac:dyDescent="0.4">
      <c r="E528" s="11"/>
    </row>
    <row r="529" spans="5:5" x14ac:dyDescent="0.4">
      <c r="E529" s="11"/>
    </row>
    <row r="530" spans="5:5" x14ac:dyDescent="0.4">
      <c r="E530" s="11"/>
    </row>
    <row r="531" spans="5:5" x14ac:dyDescent="0.4">
      <c r="E531" s="11"/>
    </row>
    <row r="532" spans="5:5" x14ac:dyDescent="0.4">
      <c r="E532" s="11"/>
    </row>
    <row r="533" spans="5:5" x14ac:dyDescent="0.4">
      <c r="E533" s="11"/>
    </row>
    <row r="534" spans="5:5" x14ac:dyDescent="0.4">
      <c r="E534" s="11"/>
    </row>
    <row r="535" spans="5:5" x14ac:dyDescent="0.4">
      <c r="E535" s="11"/>
    </row>
    <row r="536" spans="5:5" x14ac:dyDescent="0.4">
      <c r="E536" s="11"/>
    </row>
    <row r="537" spans="5:5" x14ac:dyDescent="0.4">
      <c r="E537" s="11"/>
    </row>
    <row r="538" spans="5:5" x14ac:dyDescent="0.4">
      <c r="E538" s="11"/>
    </row>
    <row r="539" spans="5:5" x14ac:dyDescent="0.4">
      <c r="E539" s="11"/>
    </row>
    <row r="540" spans="5:5" x14ac:dyDescent="0.4">
      <c r="E540" s="11"/>
    </row>
    <row r="541" spans="5:5" x14ac:dyDescent="0.4">
      <c r="E541" s="11"/>
    </row>
    <row r="542" spans="5:5" x14ac:dyDescent="0.4">
      <c r="E542" s="11"/>
    </row>
    <row r="543" spans="5:5" x14ac:dyDescent="0.4">
      <c r="E543" s="11"/>
    </row>
    <row r="544" spans="5:5" x14ac:dyDescent="0.4">
      <c r="E544" s="11"/>
    </row>
    <row r="545" spans="5:5" x14ac:dyDescent="0.4">
      <c r="E545" s="11"/>
    </row>
    <row r="546" spans="5:5" x14ac:dyDescent="0.4">
      <c r="E546" s="11"/>
    </row>
    <row r="547" spans="5:5" x14ac:dyDescent="0.4">
      <c r="E547" s="11"/>
    </row>
    <row r="548" spans="5:5" x14ac:dyDescent="0.4">
      <c r="E548" s="11"/>
    </row>
    <row r="549" spans="5:5" x14ac:dyDescent="0.4">
      <c r="E549" s="11"/>
    </row>
    <row r="550" spans="5:5" x14ac:dyDescent="0.4">
      <c r="E550" s="11"/>
    </row>
    <row r="551" spans="5:5" x14ac:dyDescent="0.4">
      <c r="E551" s="11"/>
    </row>
    <row r="552" spans="5:5" x14ac:dyDescent="0.4">
      <c r="E552" s="11"/>
    </row>
    <row r="553" spans="5:5" x14ac:dyDescent="0.4">
      <c r="E553" s="11"/>
    </row>
    <row r="554" spans="5:5" x14ac:dyDescent="0.4">
      <c r="E554" s="11"/>
    </row>
    <row r="555" spans="5:5" x14ac:dyDescent="0.4">
      <c r="E555" s="11"/>
    </row>
    <row r="556" spans="5:5" x14ac:dyDescent="0.4">
      <c r="E556" s="11"/>
    </row>
    <row r="557" spans="5:5" x14ac:dyDescent="0.4">
      <c r="E557" s="11"/>
    </row>
    <row r="558" spans="5:5" x14ac:dyDescent="0.4">
      <c r="E558" s="11"/>
    </row>
    <row r="559" spans="5:5" x14ac:dyDescent="0.4">
      <c r="E559" s="11"/>
    </row>
    <row r="560" spans="5:5" x14ac:dyDescent="0.4">
      <c r="E560" s="11"/>
    </row>
    <row r="561" spans="5:5" x14ac:dyDescent="0.4">
      <c r="E561" s="11"/>
    </row>
    <row r="562" spans="5:5" x14ac:dyDescent="0.4">
      <c r="E562" s="12"/>
    </row>
    <row r="563" spans="5:5" x14ac:dyDescent="0.4">
      <c r="E563" s="12"/>
    </row>
    <row r="564" spans="5:5" x14ac:dyDescent="0.4">
      <c r="E564" s="12"/>
    </row>
    <row r="565" spans="5:5" x14ac:dyDescent="0.4">
      <c r="E565" s="12"/>
    </row>
    <row r="566" spans="5:5" x14ac:dyDescent="0.4">
      <c r="E566" s="12"/>
    </row>
    <row r="567" spans="5:5" x14ac:dyDescent="0.4">
      <c r="E567" s="12"/>
    </row>
    <row r="568" spans="5:5" x14ac:dyDescent="0.4">
      <c r="E568" s="12"/>
    </row>
    <row r="569" spans="5:5" x14ac:dyDescent="0.4">
      <c r="E569" s="12"/>
    </row>
    <row r="570" spans="5:5" x14ac:dyDescent="0.4">
      <c r="E570" s="12"/>
    </row>
    <row r="571" spans="5:5" x14ac:dyDescent="0.4">
      <c r="E571" s="12"/>
    </row>
    <row r="572" spans="5:5" x14ac:dyDescent="0.4">
      <c r="E572" s="12"/>
    </row>
    <row r="573" spans="5:5" x14ac:dyDescent="0.4">
      <c r="E573" s="12"/>
    </row>
    <row r="574" spans="5:5" x14ac:dyDescent="0.4">
      <c r="E574" s="12"/>
    </row>
    <row r="575" spans="5:5" x14ac:dyDescent="0.4">
      <c r="E575" s="12"/>
    </row>
    <row r="576" spans="5:5" x14ac:dyDescent="0.4">
      <c r="E576" s="12"/>
    </row>
    <row r="577" spans="5:5" x14ac:dyDescent="0.4">
      <c r="E577" s="12"/>
    </row>
    <row r="578" spans="5:5" x14ac:dyDescent="0.4">
      <c r="E578" s="12"/>
    </row>
    <row r="579" spans="5:5" x14ac:dyDescent="0.4">
      <c r="E579" s="12"/>
    </row>
    <row r="580" spans="5:5" x14ac:dyDescent="0.4">
      <c r="E580" s="12"/>
    </row>
    <row r="581" spans="5:5" x14ac:dyDescent="0.4">
      <c r="E581" s="12"/>
    </row>
    <row r="582" spans="5:5" x14ac:dyDescent="0.4">
      <c r="E582" s="12"/>
    </row>
    <row r="583" spans="5:5" x14ac:dyDescent="0.4">
      <c r="E583" s="12"/>
    </row>
    <row r="584" spans="5:5" x14ac:dyDescent="0.4">
      <c r="E584" s="12"/>
    </row>
    <row r="585" spans="5:5" x14ac:dyDescent="0.4">
      <c r="E585" s="12"/>
    </row>
    <row r="586" spans="5:5" x14ac:dyDescent="0.4">
      <c r="E586" s="12"/>
    </row>
    <row r="587" spans="5:5" x14ac:dyDescent="0.4">
      <c r="E587" s="12"/>
    </row>
    <row r="588" spans="5:5" x14ac:dyDescent="0.4">
      <c r="E588" s="12"/>
    </row>
    <row r="589" spans="5:5" x14ac:dyDescent="0.4">
      <c r="E589" s="12"/>
    </row>
    <row r="590" spans="5:5" x14ac:dyDescent="0.4">
      <c r="E590" s="12"/>
    </row>
    <row r="591" spans="5:5" x14ac:dyDescent="0.4">
      <c r="E591" s="12"/>
    </row>
    <row r="592" spans="5:5" x14ac:dyDescent="0.4">
      <c r="E592" s="12"/>
    </row>
    <row r="593" spans="5:5" x14ac:dyDescent="0.4">
      <c r="E593" s="12"/>
    </row>
    <row r="594" spans="5:5" x14ac:dyDescent="0.4">
      <c r="E594" s="12"/>
    </row>
    <row r="595" spans="5:5" x14ac:dyDescent="0.4">
      <c r="E595" s="12"/>
    </row>
    <row r="596" spans="5:5" x14ac:dyDescent="0.4">
      <c r="E596" s="12"/>
    </row>
    <row r="597" spans="5:5" x14ac:dyDescent="0.4">
      <c r="E597" s="12"/>
    </row>
    <row r="598" spans="5:5" x14ac:dyDescent="0.4">
      <c r="E598" s="12"/>
    </row>
    <row r="599" spans="5:5" x14ac:dyDescent="0.4">
      <c r="E599" s="12"/>
    </row>
    <row r="600" spans="5:5" x14ac:dyDescent="0.4">
      <c r="E600" s="12"/>
    </row>
    <row r="601" spans="5:5" x14ac:dyDescent="0.4">
      <c r="E601" s="12"/>
    </row>
    <row r="602" spans="5:5" x14ac:dyDescent="0.4">
      <c r="E602" s="12"/>
    </row>
    <row r="603" spans="5:5" x14ac:dyDescent="0.4">
      <c r="E603" s="12"/>
    </row>
    <row r="604" spans="5:5" x14ac:dyDescent="0.4">
      <c r="E604" s="12"/>
    </row>
    <row r="605" spans="5:5" x14ac:dyDescent="0.4">
      <c r="E605" s="12"/>
    </row>
    <row r="606" spans="5:5" x14ac:dyDescent="0.4">
      <c r="E606" s="12"/>
    </row>
    <row r="607" spans="5:5" x14ac:dyDescent="0.4">
      <c r="E607" s="12"/>
    </row>
    <row r="608" spans="5:5" x14ac:dyDescent="0.4">
      <c r="E608" s="12"/>
    </row>
    <row r="609" spans="5:5" x14ac:dyDescent="0.4">
      <c r="E609" s="12"/>
    </row>
    <row r="610" spans="5:5" x14ac:dyDescent="0.4">
      <c r="E610" s="12"/>
    </row>
    <row r="611" spans="5:5" x14ac:dyDescent="0.4">
      <c r="E611" s="12"/>
    </row>
    <row r="612" spans="5:5" x14ac:dyDescent="0.4">
      <c r="E612" s="12"/>
    </row>
    <row r="613" spans="5:5" x14ac:dyDescent="0.4">
      <c r="E613" s="12"/>
    </row>
    <row r="614" spans="5:5" x14ac:dyDescent="0.4">
      <c r="E614" s="12"/>
    </row>
    <row r="615" spans="5:5" x14ac:dyDescent="0.4">
      <c r="E615" s="12"/>
    </row>
    <row r="616" spans="5:5" x14ac:dyDescent="0.4">
      <c r="E616" s="12"/>
    </row>
    <row r="617" spans="5:5" x14ac:dyDescent="0.4">
      <c r="E617" s="12"/>
    </row>
    <row r="618" spans="5:5" x14ac:dyDescent="0.4">
      <c r="E618" s="12"/>
    </row>
    <row r="619" spans="5:5" x14ac:dyDescent="0.4">
      <c r="E619" s="12"/>
    </row>
    <row r="620" spans="5:5" x14ac:dyDescent="0.4">
      <c r="E620" s="12"/>
    </row>
    <row r="621" spans="5:5" x14ac:dyDescent="0.4">
      <c r="E621" s="12"/>
    </row>
    <row r="622" spans="5:5" x14ac:dyDescent="0.4">
      <c r="E622" s="12"/>
    </row>
    <row r="623" spans="5:5" x14ac:dyDescent="0.4">
      <c r="E623" s="12"/>
    </row>
    <row r="624" spans="5:5" x14ac:dyDescent="0.4">
      <c r="E624" s="12"/>
    </row>
    <row r="625" spans="5:5" x14ac:dyDescent="0.4">
      <c r="E625" s="12"/>
    </row>
    <row r="626" spans="5:5" x14ac:dyDescent="0.4">
      <c r="E626" s="12"/>
    </row>
    <row r="627" spans="5:5" x14ac:dyDescent="0.4">
      <c r="E627" s="12"/>
    </row>
    <row r="628" spans="5:5" x14ac:dyDescent="0.4">
      <c r="E628" s="12"/>
    </row>
    <row r="629" spans="5:5" x14ac:dyDescent="0.4">
      <c r="E629" s="12"/>
    </row>
    <row r="630" spans="5:5" x14ac:dyDescent="0.4">
      <c r="E630" s="12"/>
    </row>
    <row r="631" spans="5:5" x14ac:dyDescent="0.4">
      <c r="E631" s="12"/>
    </row>
    <row r="632" spans="5:5" x14ac:dyDescent="0.4">
      <c r="E632" s="12"/>
    </row>
    <row r="633" spans="5:5" x14ac:dyDescent="0.4">
      <c r="E633" s="12"/>
    </row>
    <row r="634" spans="5:5" x14ac:dyDescent="0.4">
      <c r="E634" s="12"/>
    </row>
    <row r="635" spans="5:5" x14ac:dyDescent="0.4">
      <c r="E635" s="12"/>
    </row>
    <row r="636" spans="5:5" x14ac:dyDescent="0.4">
      <c r="E636" s="12"/>
    </row>
    <row r="637" spans="5:5" x14ac:dyDescent="0.4">
      <c r="E637" s="12"/>
    </row>
    <row r="638" spans="5:5" x14ac:dyDescent="0.4">
      <c r="E638" s="12"/>
    </row>
    <row r="639" spans="5:5" x14ac:dyDescent="0.4">
      <c r="E639" s="12"/>
    </row>
    <row r="640" spans="5:5" x14ac:dyDescent="0.4">
      <c r="E640" s="12"/>
    </row>
    <row r="641" spans="5:5" x14ac:dyDescent="0.4">
      <c r="E641" s="12"/>
    </row>
    <row r="642" spans="5:5" x14ac:dyDescent="0.4">
      <c r="E642" s="12"/>
    </row>
    <row r="643" spans="5:5" x14ac:dyDescent="0.4">
      <c r="E643" s="12"/>
    </row>
    <row r="644" spans="5:5" x14ac:dyDescent="0.4">
      <c r="E644" s="12"/>
    </row>
    <row r="645" spans="5:5" x14ac:dyDescent="0.4">
      <c r="E645" s="12"/>
    </row>
    <row r="646" spans="5:5" x14ac:dyDescent="0.4">
      <c r="E646" s="12"/>
    </row>
    <row r="647" spans="5:5" x14ac:dyDescent="0.4">
      <c r="E647" s="12"/>
    </row>
    <row r="648" spans="5:5" x14ac:dyDescent="0.4">
      <c r="E648" s="12"/>
    </row>
    <row r="649" spans="5:5" x14ac:dyDescent="0.4">
      <c r="E649" s="12"/>
    </row>
    <row r="650" spans="5:5" x14ac:dyDescent="0.4">
      <c r="E650" s="12"/>
    </row>
    <row r="651" spans="5:5" x14ac:dyDescent="0.4">
      <c r="E651" s="12"/>
    </row>
    <row r="652" spans="5:5" x14ac:dyDescent="0.4">
      <c r="E652" s="12"/>
    </row>
    <row r="653" spans="5:5" x14ac:dyDescent="0.4">
      <c r="E653" s="12"/>
    </row>
    <row r="654" spans="5:5" x14ac:dyDescent="0.4">
      <c r="E654" s="12"/>
    </row>
    <row r="655" spans="5:5" x14ac:dyDescent="0.4">
      <c r="E655" s="12"/>
    </row>
    <row r="656" spans="5:5" x14ac:dyDescent="0.4">
      <c r="E656" s="12"/>
    </row>
    <row r="657" spans="5:5" x14ac:dyDescent="0.4">
      <c r="E657" s="12"/>
    </row>
    <row r="658" spans="5:5" x14ac:dyDescent="0.4">
      <c r="E658" s="12"/>
    </row>
    <row r="659" spans="5:5" x14ac:dyDescent="0.4">
      <c r="E659" s="12"/>
    </row>
    <row r="660" spans="5:5" x14ac:dyDescent="0.4">
      <c r="E660" s="12"/>
    </row>
    <row r="661" spans="5:5" x14ac:dyDescent="0.4">
      <c r="E661" s="12"/>
    </row>
    <row r="662" spans="5:5" x14ac:dyDescent="0.4">
      <c r="E662" s="12"/>
    </row>
    <row r="663" spans="5:5" x14ac:dyDescent="0.4">
      <c r="E663" s="12"/>
    </row>
    <row r="664" spans="5:5" x14ac:dyDescent="0.4">
      <c r="E664" s="12"/>
    </row>
    <row r="665" spans="5:5" x14ac:dyDescent="0.4">
      <c r="E665" s="12"/>
    </row>
    <row r="666" spans="5:5" x14ac:dyDescent="0.4">
      <c r="E666" s="12"/>
    </row>
    <row r="667" spans="5:5" x14ac:dyDescent="0.4">
      <c r="E667" s="12"/>
    </row>
    <row r="668" spans="5:5" x14ac:dyDescent="0.4">
      <c r="E668" s="12"/>
    </row>
    <row r="669" spans="5:5" x14ac:dyDescent="0.4">
      <c r="E669" s="12"/>
    </row>
    <row r="670" spans="5:5" x14ac:dyDescent="0.4">
      <c r="E670" s="12"/>
    </row>
    <row r="671" spans="5:5" x14ac:dyDescent="0.4">
      <c r="E671" s="12"/>
    </row>
    <row r="672" spans="5:5" x14ac:dyDescent="0.4">
      <c r="E672" s="12"/>
    </row>
    <row r="673" spans="5:5" x14ac:dyDescent="0.4">
      <c r="E673" s="12"/>
    </row>
    <row r="674" spans="5:5" x14ac:dyDescent="0.4">
      <c r="E674" s="12"/>
    </row>
    <row r="675" spans="5:5" x14ac:dyDescent="0.4">
      <c r="E675" s="12"/>
    </row>
    <row r="676" spans="5:5" x14ac:dyDescent="0.4">
      <c r="E676" s="12"/>
    </row>
    <row r="677" spans="5:5" x14ac:dyDescent="0.4">
      <c r="E677" s="12"/>
    </row>
    <row r="678" spans="5:5" x14ac:dyDescent="0.4">
      <c r="E678" s="12"/>
    </row>
    <row r="679" spans="5:5" x14ac:dyDescent="0.4">
      <c r="E679" s="12"/>
    </row>
    <row r="680" spans="5:5" x14ac:dyDescent="0.4">
      <c r="E680" s="12"/>
    </row>
    <row r="681" spans="5:5" x14ac:dyDescent="0.4">
      <c r="E681" s="12"/>
    </row>
    <row r="682" spans="5:5" x14ac:dyDescent="0.4">
      <c r="E682" s="12"/>
    </row>
    <row r="683" spans="5:5" x14ac:dyDescent="0.4">
      <c r="E683" s="12"/>
    </row>
    <row r="684" spans="5:5" x14ac:dyDescent="0.4">
      <c r="E684" s="12"/>
    </row>
    <row r="685" spans="5:5" x14ac:dyDescent="0.4">
      <c r="E685" s="12"/>
    </row>
    <row r="686" spans="5:5" x14ac:dyDescent="0.4">
      <c r="E686" s="12"/>
    </row>
    <row r="687" spans="5:5" x14ac:dyDescent="0.4">
      <c r="E687" s="12"/>
    </row>
    <row r="688" spans="5:5" x14ac:dyDescent="0.4">
      <c r="E688" s="12"/>
    </row>
    <row r="689" spans="5:5" x14ac:dyDescent="0.4">
      <c r="E689" s="12"/>
    </row>
    <row r="690" spans="5:5" x14ac:dyDescent="0.4">
      <c r="E690" s="12"/>
    </row>
    <row r="691" spans="5:5" x14ac:dyDescent="0.4">
      <c r="E691" s="12"/>
    </row>
    <row r="692" spans="5:5" x14ac:dyDescent="0.4">
      <c r="E692" s="12"/>
    </row>
    <row r="693" spans="5:5" x14ac:dyDescent="0.4">
      <c r="E693" s="12"/>
    </row>
    <row r="694" spans="5:5" x14ac:dyDescent="0.4">
      <c r="E694" s="12"/>
    </row>
    <row r="695" spans="5:5" x14ac:dyDescent="0.4">
      <c r="E695" s="12"/>
    </row>
    <row r="696" spans="5:5" x14ac:dyDescent="0.4">
      <c r="E696" s="12"/>
    </row>
    <row r="697" spans="5:5" x14ac:dyDescent="0.4">
      <c r="E697" s="12"/>
    </row>
    <row r="698" spans="5:5" x14ac:dyDescent="0.4">
      <c r="E698" s="12"/>
    </row>
    <row r="699" spans="5:5" x14ac:dyDescent="0.4">
      <c r="E699" s="12"/>
    </row>
    <row r="700" spans="5:5" x14ac:dyDescent="0.4">
      <c r="E700" s="12"/>
    </row>
    <row r="701" spans="5:5" x14ac:dyDescent="0.4">
      <c r="E701" s="12"/>
    </row>
    <row r="702" spans="5:5" x14ac:dyDescent="0.4">
      <c r="E702" s="12"/>
    </row>
    <row r="703" spans="5:5" x14ac:dyDescent="0.4">
      <c r="E703" s="12"/>
    </row>
    <row r="704" spans="5:5" x14ac:dyDescent="0.4">
      <c r="E704" s="12"/>
    </row>
    <row r="705" spans="5:5" x14ac:dyDescent="0.4">
      <c r="E705" s="12"/>
    </row>
    <row r="706" spans="5:5" x14ac:dyDescent="0.4">
      <c r="E706" s="12"/>
    </row>
    <row r="707" spans="5:5" x14ac:dyDescent="0.4">
      <c r="E707" s="12"/>
    </row>
    <row r="708" spans="5:5" x14ac:dyDescent="0.4">
      <c r="E708" s="12"/>
    </row>
    <row r="709" spans="5:5" x14ac:dyDescent="0.4">
      <c r="E709" s="12"/>
    </row>
    <row r="710" spans="5:5" x14ac:dyDescent="0.4">
      <c r="E710" s="12"/>
    </row>
    <row r="711" spans="5:5" x14ac:dyDescent="0.4">
      <c r="E711" s="12"/>
    </row>
    <row r="712" spans="5:5" x14ac:dyDescent="0.4">
      <c r="E712" s="12"/>
    </row>
    <row r="713" spans="5:5" x14ac:dyDescent="0.4">
      <c r="E713" s="12"/>
    </row>
    <row r="714" spans="5:5" x14ac:dyDescent="0.4">
      <c r="E714" s="12"/>
    </row>
    <row r="715" spans="5:5" x14ac:dyDescent="0.4">
      <c r="E715" s="12"/>
    </row>
    <row r="716" spans="5:5" x14ac:dyDescent="0.4">
      <c r="E716" s="12"/>
    </row>
    <row r="717" spans="5:5" x14ac:dyDescent="0.4">
      <c r="E717" s="12"/>
    </row>
    <row r="718" spans="5:5" x14ac:dyDescent="0.4">
      <c r="E718" s="12"/>
    </row>
    <row r="719" spans="5:5" x14ac:dyDescent="0.4">
      <c r="E719" s="12"/>
    </row>
    <row r="720" spans="5:5" x14ac:dyDescent="0.4">
      <c r="E720" s="12"/>
    </row>
    <row r="721" spans="5:5" x14ac:dyDescent="0.4">
      <c r="E721" s="12"/>
    </row>
    <row r="722" spans="5:5" x14ac:dyDescent="0.4">
      <c r="E722" s="12"/>
    </row>
    <row r="723" spans="5:5" x14ac:dyDescent="0.4">
      <c r="E723" s="12"/>
    </row>
    <row r="724" spans="5:5" x14ac:dyDescent="0.4">
      <c r="E724" s="12"/>
    </row>
    <row r="725" spans="5:5" x14ac:dyDescent="0.4">
      <c r="E725" s="12"/>
    </row>
    <row r="726" spans="5:5" x14ac:dyDescent="0.4">
      <c r="E726" s="12"/>
    </row>
    <row r="727" spans="5:5" x14ac:dyDescent="0.4">
      <c r="E727" s="12"/>
    </row>
    <row r="728" spans="5:5" x14ac:dyDescent="0.4">
      <c r="E728" s="12"/>
    </row>
    <row r="729" spans="5:5" x14ac:dyDescent="0.4">
      <c r="E729" s="12"/>
    </row>
    <row r="730" spans="5:5" x14ac:dyDescent="0.4">
      <c r="E730" s="12"/>
    </row>
    <row r="731" spans="5:5" x14ac:dyDescent="0.4">
      <c r="E731" s="12"/>
    </row>
    <row r="732" spans="5:5" x14ac:dyDescent="0.4">
      <c r="E732" s="12"/>
    </row>
    <row r="733" spans="5:5" x14ac:dyDescent="0.4">
      <c r="E733" s="12"/>
    </row>
    <row r="734" spans="5:5" x14ac:dyDescent="0.4">
      <c r="E734" s="12"/>
    </row>
    <row r="735" spans="5:5" x14ac:dyDescent="0.4">
      <c r="E735" s="12"/>
    </row>
    <row r="736" spans="5:5" x14ac:dyDescent="0.4">
      <c r="E736" s="12"/>
    </row>
    <row r="737" spans="5:5" x14ac:dyDescent="0.4">
      <c r="E737" s="12"/>
    </row>
    <row r="738" spans="5:5" x14ac:dyDescent="0.4">
      <c r="E738" s="12"/>
    </row>
    <row r="739" spans="5:5" x14ac:dyDescent="0.4">
      <c r="E739" s="12"/>
    </row>
    <row r="740" spans="5:5" x14ac:dyDescent="0.4">
      <c r="E740" s="12"/>
    </row>
    <row r="741" spans="5:5" x14ac:dyDescent="0.4">
      <c r="E741" s="12"/>
    </row>
    <row r="742" spans="5:5" x14ac:dyDescent="0.4">
      <c r="E742" s="12"/>
    </row>
    <row r="743" spans="5:5" x14ac:dyDescent="0.4">
      <c r="E743" s="12"/>
    </row>
    <row r="744" spans="5:5" x14ac:dyDescent="0.4">
      <c r="E744" s="12"/>
    </row>
    <row r="745" spans="5:5" x14ac:dyDescent="0.4">
      <c r="E745" s="12"/>
    </row>
    <row r="746" spans="5:5" x14ac:dyDescent="0.4">
      <c r="E746" s="12"/>
    </row>
    <row r="747" spans="5:5" x14ac:dyDescent="0.4">
      <c r="E747" s="12"/>
    </row>
    <row r="748" spans="5:5" x14ac:dyDescent="0.4">
      <c r="E748" s="12"/>
    </row>
    <row r="749" spans="5:5" x14ac:dyDescent="0.4">
      <c r="E749" s="12"/>
    </row>
    <row r="750" spans="5:5" x14ac:dyDescent="0.4">
      <c r="E750" s="12"/>
    </row>
    <row r="751" spans="5:5" x14ac:dyDescent="0.4">
      <c r="E751" s="12"/>
    </row>
    <row r="752" spans="5:5" x14ac:dyDescent="0.4">
      <c r="E752" s="12"/>
    </row>
    <row r="753" spans="5:5" x14ac:dyDescent="0.4">
      <c r="E753" s="12"/>
    </row>
    <row r="754" spans="5:5" x14ac:dyDescent="0.4">
      <c r="E754" s="12"/>
    </row>
    <row r="755" spans="5:5" x14ac:dyDescent="0.4">
      <c r="E755" s="12"/>
    </row>
    <row r="756" spans="5:5" x14ac:dyDescent="0.4">
      <c r="E756" s="12"/>
    </row>
    <row r="757" spans="5:5" x14ac:dyDescent="0.4">
      <c r="E757" s="12"/>
    </row>
    <row r="758" spans="5:5" x14ac:dyDescent="0.4">
      <c r="E758" s="12"/>
    </row>
    <row r="759" spans="5:5" x14ac:dyDescent="0.4">
      <c r="E759" s="12"/>
    </row>
    <row r="760" spans="5:5" x14ac:dyDescent="0.4">
      <c r="E760" s="12"/>
    </row>
    <row r="761" spans="5:5" x14ac:dyDescent="0.4">
      <c r="E761" s="12"/>
    </row>
    <row r="762" spans="5:5" x14ac:dyDescent="0.4">
      <c r="E762" s="12"/>
    </row>
    <row r="763" spans="5:5" x14ac:dyDescent="0.4">
      <c r="E763" s="12"/>
    </row>
    <row r="764" spans="5:5" x14ac:dyDescent="0.4">
      <c r="E764" s="12"/>
    </row>
    <row r="765" spans="5:5" x14ac:dyDescent="0.4">
      <c r="E765" s="12"/>
    </row>
    <row r="766" spans="5:5" x14ac:dyDescent="0.4">
      <c r="E766" s="12"/>
    </row>
    <row r="767" spans="5:5" x14ac:dyDescent="0.4">
      <c r="E767" s="12"/>
    </row>
    <row r="768" spans="5:5" x14ac:dyDescent="0.4">
      <c r="E768" s="12"/>
    </row>
    <row r="769" spans="5:5" x14ac:dyDescent="0.4">
      <c r="E769" s="12"/>
    </row>
    <row r="770" spans="5:5" x14ac:dyDescent="0.4">
      <c r="E770" s="12"/>
    </row>
    <row r="771" spans="5:5" x14ac:dyDescent="0.4">
      <c r="E771" s="12"/>
    </row>
    <row r="772" spans="5:5" x14ac:dyDescent="0.4">
      <c r="E772" s="12"/>
    </row>
    <row r="773" spans="5:5" x14ac:dyDescent="0.4">
      <c r="E773" s="12"/>
    </row>
    <row r="774" spans="5:5" x14ac:dyDescent="0.4">
      <c r="E774" s="12"/>
    </row>
    <row r="775" spans="5:5" x14ac:dyDescent="0.4">
      <c r="E775" s="12"/>
    </row>
    <row r="776" spans="5:5" x14ac:dyDescent="0.4">
      <c r="E776" s="12"/>
    </row>
    <row r="777" spans="5:5" x14ac:dyDescent="0.4">
      <c r="E777" s="12"/>
    </row>
    <row r="778" spans="5:5" x14ac:dyDescent="0.4">
      <c r="E778" s="12"/>
    </row>
    <row r="779" spans="5:5" x14ac:dyDescent="0.4">
      <c r="E779" s="12"/>
    </row>
    <row r="780" spans="5:5" x14ac:dyDescent="0.4">
      <c r="E780" s="12"/>
    </row>
    <row r="781" spans="5:5" x14ac:dyDescent="0.4">
      <c r="E781" s="12"/>
    </row>
    <row r="782" spans="5:5" x14ac:dyDescent="0.4">
      <c r="E782" s="12"/>
    </row>
    <row r="783" spans="5:5" x14ac:dyDescent="0.4">
      <c r="E783" s="12"/>
    </row>
    <row r="784" spans="5:5" x14ac:dyDescent="0.4">
      <c r="E784" s="12"/>
    </row>
    <row r="785" spans="5:5" x14ac:dyDescent="0.4">
      <c r="E785" s="12"/>
    </row>
    <row r="786" spans="5:5" x14ac:dyDescent="0.4">
      <c r="E786" s="12"/>
    </row>
    <row r="787" spans="5:5" x14ac:dyDescent="0.4">
      <c r="E787" s="12"/>
    </row>
    <row r="788" spans="5:5" x14ac:dyDescent="0.4">
      <c r="E788" s="12"/>
    </row>
    <row r="789" spans="5:5" x14ac:dyDescent="0.4">
      <c r="E789" s="12"/>
    </row>
    <row r="790" spans="5:5" x14ac:dyDescent="0.4">
      <c r="E790" s="12"/>
    </row>
    <row r="791" spans="5:5" x14ac:dyDescent="0.4">
      <c r="E791" s="12"/>
    </row>
    <row r="792" spans="5:5" x14ac:dyDescent="0.4">
      <c r="E792" s="12"/>
    </row>
    <row r="793" spans="5:5" x14ac:dyDescent="0.4">
      <c r="E793" s="12"/>
    </row>
    <row r="794" spans="5:5" x14ac:dyDescent="0.4">
      <c r="E794" s="12"/>
    </row>
    <row r="795" spans="5:5" x14ac:dyDescent="0.4">
      <c r="E795" s="12"/>
    </row>
    <row r="796" spans="5:5" x14ac:dyDescent="0.4">
      <c r="E796" s="12"/>
    </row>
    <row r="797" spans="5:5" x14ac:dyDescent="0.4">
      <c r="E797" s="12"/>
    </row>
    <row r="798" spans="5:5" x14ac:dyDescent="0.4">
      <c r="E798" s="12"/>
    </row>
    <row r="799" spans="5:5" x14ac:dyDescent="0.4">
      <c r="E799" s="12"/>
    </row>
    <row r="800" spans="5:5" x14ac:dyDescent="0.4">
      <c r="E800" s="12"/>
    </row>
    <row r="801" spans="5:5" x14ac:dyDescent="0.4">
      <c r="E801" s="12"/>
    </row>
    <row r="802" spans="5:5" x14ac:dyDescent="0.4">
      <c r="E802" s="12"/>
    </row>
    <row r="803" spans="5:5" x14ac:dyDescent="0.4">
      <c r="E803" s="12"/>
    </row>
    <row r="804" spans="5:5" x14ac:dyDescent="0.4">
      <c r="E804" s="12"/>
    </row>
    <row r="805" spans="5:5" x14ac:dyDescent="0.4">
      <c r="E805" s="12"/>
    </row>
    <row r="806" spans="5:5" x14ac:dyDescent="0.4">
      <c r="E806" s="12"/>
    </row>
    <row r="807" spans="5:5" x14ac:dyDescent="0.4">
      <c r="E807" s="12"/>
    </row>
    <row r="808" spans="5:5" x14ac:dyDescent="0.4">
      <c r="E808" s="12"/>
    </row>
    <row r="809" spans="5:5" x14ac:dyDescent="0.4">
      <c r="E809" s="12"/>
    </row>
    <row r="810" spans="5:5" x14ac:dyDescent="0.4">
      <c r="E810" s="12"/>
    </row>
    <row r="811" spans="5:5" x14ac:dyDescent="0.4">
      <c r="E811" s="12"/>
    </row>
    <row r="812" spans="5:5" x14ac:dyDescent="0.4">
      <c r="E812" s="12"/>
    </row>
    <row r="813" spans="5:5" x14ac:dyDescent="0.4">
      <c r="E813" s="12"/>
    </row>
    <row r="814" spans="5:5" x14ac:dyDescent="0.4">
      <c r="E814" s="12"/>
    </row>
    <row r="815" spans="5:5" x14ac:dyDescent="0.4">
      <c r="E815" s="12"/>
    </row>
    <row r="816" spans="5:5" x14ac:dyDescent="0.4">
      <c r="E816" s="12"/>
    </row>
    <row r="817" spans="5:5" x14ac:dyDescent="0.4">
      <c r="E817" s="12"/>
    </row>
    <row r="818" spans="5:5" x14ac:dyDescent="0.4">
      <c r="E818" s="12"/>
    </row>
    <row r="819" spans="5:5" x14ac:dyDescent="0.4">
      <c r="E819" s="12"/>
    </row>
    <row r="820" spans="5:5" x14ac:dyDescent="0.4">
      <c r="E820" s="12"/>
    </row>
    <row r="821" spans="5:5" x14ac:dyDescent="0.4">
      <c r="E821" s="12"/>
    </row>
    <row r="822" spans="5:5" x14ac:dyDescent="0.4">
      <c r="E822" s="12"/>
    </row>
    <row r="823" spans="5:5" x14ac:dyDescent="0.4">
      <c r="E823" s="12"/>
    </row>
    <row r="824" spans="5:5" x14ac:dyDescent="0.4">
      <c r="E824" s="12"/>
    </row>
    <row r="825" spans="5:5" x14ac:dyDescent="0.4">
      <c r="E825" s="12"/>
    </row>
    <row r="826" spans="5:5" x14ac:dyDescent="0.4">
      <c r="E826" s="12"/>
    </row>
    <row r="827" spans="5:5" x14ac:dyDescent="0.4">
      <c r="E827" s="12"/>
    </row>
    <row r="828" spans="5:5" x14ac:dyDescent="0.4">
      <c r="E828" s="12"/>
    </row>
    <row r="829" spans="5:5" x14ac:dyDescent="0.4">
      <c r="E829" s="12"/>
    </row>
    <row r="830" spans="5:5" x14ac:dyDescent="0.4">
      <c r="E830" s="12"/>
    </row>
    <row r="831" spans="5:5" x14ac:dyDescent="0.4">
      <c r="E831" s="12"/>
    </row>
    <row r="832" spans="5:5" x14ac:dyDescent="0.4">
      <c r="E832" s="12"/>
    </row>
    <row r="833" spans="5:5" x14ac:dyDescent="0.4">
      <c r="E833" s="12"/>
    </row>
    <row r="834" spans="5:5" x14ac:dyDescent="0.4">
      <c r="E834" s="12"/>
    </row>
    <row r="835" spans="5:5" x14ac:dyDescent="0.4">
      <c r="E835" s="12"/>
    </row>
    <row r="836" spans="5:5" x14ac:dyDescent="0.4">
      <c r="E836" s="12"/>
    </row>
    <row r="837" spans="5:5" x14ac:dyDescent="0.4">
      <c r="E837" s="12"/>
    </row>
    <row r="838" spans="5:5" x14ac:dyDescent="0.4">
      <c r="E838" s="12"/>
    </row>
    <row r="839" spans="5:5" x14ac:dyDescent="0.4">
      <c r="E839" s="12"/>
    </row>
    <row r="840" spans="5:5" x14ac:dyDescent="0.4">
      <c r="E840" s="12"/>
    </row>
    <row r="841" spans="5:5" x14ac:dyDescent="0.4">
      <c r="E841" s="12"/>
    </row>
    <row r="842" spans="5:5" x14ac:dyDescent="0.4">
      <c r="E842" s="12"/>
    </row>
    <row r="843" spans="5:5" x14ac:dyDescent="0.4">
      <c r="E843" s="12"/>
    </row>
    <row r="844" spans="5:5" x14ac:dyDescent="0.4">
      <c r="E844" s="12"/>
    </row>
    <row r="845" spans="5:5" x14ac:dyDescent="0.4">
      <c r="E845" s="12"/>
    </row>
    <row r="846" spans="5:5" x14ac:dyDescent="0.4">
      <c r="E846" s="12"/>
    </row>
    <row r="847" spans="5:5" x14ac:dyDescent="0.4">
      <c r="E847" s="12"/>
    </row>
    <row r="848" spans="5:5" x14ac:dyDescent="0.4">
      <c r="E848" s="12"/>
    </row>
    <row r="849" spans="5:5" x14ac:dyDescent="0.4">
      <c r="E849" s="12"/>
    </row>
    <row r="850" spans="5:5" x14ac:dyDescent="0.4">
      <c r="E850" s="12"/>
    </row>
    <row r="851" spans="5:5" x14ac:dyDescent="0.4">
      <c r="E851" s="12"/>
    </row>
    <row r="852" spans="5:5" x14ac:dyDescent="0.4">
      <c r="E852" s="12"/>
    </row>
    <row r="853" spans="5:5" x14ac:dyDescent="0.4">
      <c r="E853" s="12"/>
    </row>
    <row r="854" spans="5:5" x14ac:dyDescent="0.4">
      <c r="E854" s="12"/>
    </row>
    <row r="855" spans="5:5" x14ac:dyDescent="0.4">
      <c r="E855" s="12"/>
    </row>
    <row r="856" spans="5:5" x14ac:dyDescent="0.4">
      <c r="E856" s="12"/>
    </row>
    <row r="857" spans="5:5" x14ac:dyDescent="0.4">
      <c r="E857" s="12"/>
    </row>
    <row r="858" spans="5:5" x14ac:dyDescent="0.4">
      <c r="E858" s="12"/>
    </row>
    <row r="859" spans="5:5" x14ac:dyDescent="0.4">
      <c r="E859" s="12"/>
    </row>
    <row r="860" spans="5:5" x14ac:dyDescent="0.4">
      <c r="E860" s="12"/>
    </row>
    <row r="861" spans="5:5" x14ac:dyDescent="0.4">
      <c r="E861" s="12"/>
    </row>
    <row r="862" spans="5:5" x14ac:dyDescent="0.4">
      <c r="E862" s="12"/>
    </row>
    <row r="863" spans="5:5" x14ac:dyDescent="0.4">
      <c r="E863" s="12"/>
    </row>
    <row r="864" spans="5:5" x14ac:dyDescent="0.4">
      <c r="E864" s="12"/>
    </row>
    <row r="865" spans="5:5" x14ac:dyDescent="0.4">
      <c r="E865" s="12"/>
    </row>
    <row r="866" spans="5:5" x14ac:dyDescent="0.4">
      <c r="E866" s="12"/>
    </row>
    <row r="867" spans="5:5" x14ac:dyDescent="0.4">
      <c r="E867" s="12"/>
    </row>
    <row r="868" spans="5:5" x14ac:dyDescent="0.4">
      <c r="E868" s="12"/>
    </row>
    <row r="869" spans="5:5" x14ac:dyDescent="0.4">
      <c r="E869" s="12"/>
    </row>
    <row r="870" spans="5:5" x14ac:dyDescent="0.4">
      <c r="E870" s="12"/>
    </row>
    <row r="871" spans="5:5" x14ac:dyDescent="0.4">
      <c r="E871" s="12"/>
    </row>
    <row r="872" spans="5:5" x14ac:dyDescent="0.4">
      <c r="E872" s="12"/>
    </row>
    <row r="873" spans="5:5" x14ac:dyDescent="0.4">
      <c r="E873" s="12"/>
    </row>
    <row r="874" spans="5:5" x14ac:dyDescent="0.4">
      <c r="E874" s="12"/>
    </row>
    <row r="875" spans="5:5" x14ac:dyDescent="0.4">
      <c r="E875" s="12"/>
    </row>
    <row r="876" spans="5:5" x14ac:dyDescent="0.4">
      <c r="E876" s="12"/>
    </row>
    <row r="877" spans="5:5" x14ac:dyDescent="0.4">
      <c r="E877" s="12"/>
    </row>
    <row r="878" spans="5:5" x14ac:dyDescent="0.4">
      <c r="E878" s="12"/>
    </row>
    <row r="879" spans="5:5" x14ac:dyDescent="0.4">
      <c r="E879" s="12"/>
    </row>
    <row r="880" spans="5:5" x14ac:dyDescent="0.4">
      <c r="E880" s="12"/>
    </row>
    <row r="881" spans="5:5" x14ac:dyDescent="0.4">
      <c r="E881" s="12"/>
    </row>
    <row r="882" spans="5:5" x14ac:dyDescent="0.4">
      <c r="E882" s="12"/>
    </row>
    <row r="883" spans="5:5" x14ac:dyDescent="0.4">
      <c r="E883" s="12"/>
    </row>
    <row r="884" spans="5:5" x14ac:dyDescent="0.4">
      <c r="E884" s="12"/>
    </row>
    <row r="885" spans="5:5" x14ac:dyDescent="0.4">
      <c r="E885" s="12"/>
    </row>
    <row r="886" spans="5:5" x14ac:dyDescent="0.4">
      <c r="E886" s="12"/>
    </row>
    <row r="887" spans="5:5" x14ac:dyDescent="0.4">
      <c r="E887" s="12"/>
    </row>
    <row r="888" spans="5:5" x14ac:dyDescent="0.4">
      <c r="E888" s="12"/>
    </row>
    <row r="889" spans="5:5" x14ac:dyDescent="0.4">
      <c r="E889" s="12"/>
    </row>
    <row r="890" spans="5:5" x14ac:dyDescent="0.4">
      <c r="E890" s="12"/>
    </row>
    <row r="891" spans="5:5" x14ac:dyDescent="0.4">
      <c r="E891" s="12"/>
    </row>
    <row r="892" spans="5:5" x14ac:dyDescent="0.4">
      <c r="E892" s="12"/>
    </row>
    <row r="893" spans="5:5" x14ac:dyDescent="0.4">
      <c r="E893" s="12"/>
    </row>
    <row r="894" spans="5:5" x14ac:dyDescent="0.4">
      <c r="E894" s="12"/>
    </row>
    <row r="895" spans="5:5" x14ac:dyDescent="0.4">
      <c r="E895" s="12"/>
    </row>
    <row r="896" spans="5:5" x14ac:dyDescent="0.4">
      <c r="E896" s="12"/>
    </row>
    <row r="897" spans="5:5" x14ac:dyDescent="0.4">
      <c r="E897" s="12"/>
    </row>
    <row r="898" spans="5:5" x14ac:dyDescent="0.4">
      <c r="E898" s="12"/>
    </row>
    <row r="899" spans="5:5" x14ac:dyDescent="0.4">
      <c r="E899" s="12"/>
    </row>
    <row r="900" spans="5:5" x14ac:dyDescent="0.4">
      <c r="E900" s="12"/>
    </row>
    <row r="901" spans="5:5" x14ac:dyDescent="0.4">
      <c r="E901" s="12"/>
    </row>
    <row r="902" spans="5:5" x14ac:dyDescent="0.4">
      <c r="E902" s="12"/>
    </row>
    <row r="903" spans="5:5" x14ac:dyDescent="0.4">
      <c r="E903" s="12"/>
    </row>
    <row r="904" spans="5:5" x14ac:dyDescent="0.4">
      <c r="E904" s="12"/>
    </row>
    <row r="905" spans="5:5" x14ac:dyDescent="0.4">
      <c r="E905" s="12"/>
    </row>
    <row r="906" spans="5:5" x14ac:dyDescent="0.4">
      <c r="E906" s="12"/>
    </row>
    <row r="907" spans="5:5" x14ac:dyDescent="0.4">
      <c r="E907" s="12"/>
    </row>
    <row r="908" spans="5:5" x14ac:dyDescent="0.4">
      <c r="E908" s="12"/>
    </row>
    <row r="909" spans="5:5" x14ac:dyDescent="0.4">
      <c r="E909" s="12"/>
    </row>
    <row r="910" spans="5:5" x14ac:dyDescent="0.4">
      <c r="E910" s="12"/>
    </row>
    <row r="911" spans="5:5" x14ac:dyDescent="0.4">
      <c r="E911" s="12"/>
    </row>
    <row r="912" spans="5:5" x14ac:dyDescent="0.4">
      <c r="E912" s="12"/>
    </row>
    <row r="913" spans="5:5" x14ac:dyDescent="0.4">
      <c r="E913" s="12"/>
    </row>
    <row r="914" spans="5:5" x14ac:dyDescent="0.4">
      <c r="E914" s="12"/>
    </row>
    <row r="915" spans="5:5" x14ac:dyDescent="0.4">
      <c r="E915" s="12"/>
    </row>
    <row r="916" spans="5:5" x14ac:dyDescent="0.4">
      <c r="E916" s="12"/>
    </row>
    <row r="917" spans="5:5" x14ac:dyDescent="0.4">
      <c r="E917" s="12"/>
    </row>
    <row r="918" spans="5:5" x14ac:dyDescent="0.4">
      <c r="E918" s="12"/>
    </row>
    <row r="919" spans="5:5" x14ac:dyDescent="0.4">
      <c r="E919" s="12"/>
    </row>
    <row r="920" spans="5:5" x14ac:dyDescent="0.4">
      <c r="E920" s="12"/>
    </row>
    <row r="921" spans="5:5" x14ac:dyDescent="0.4">
      <c r="E921" s="12"/>
    </row>
    <row r="922" spans="5:5" x14ac:dyDescent="0.4">
      <c r="E922" s="12"/>
    </row>
    <row r="923" spans="5:5" x14ac:dyDescent="0.4">
      <c r="E923" s="12"/>
    </row>
    <row r="924" spans="5:5" x14ac:dyDescent="0.4">
      <c r="E924" s="12"/>
    </row>
    <row r="925" spans="5:5" x14ac:dyDescent="0.4">
      <c r="E925" s="12"/>
    </row>
    <row r="926" spans="5:5" x14ac:dyDescent="0.4">
      <c r="E926" s="12"/>
    </row>
    <row r="927" spans="5:5" x14ac:dyDescent="0.4">
      <c r="E927" s="12"/>
    </row>
    <row r="928" spans="5:5" x14ac:dyDescent="0.4">
      <c r="E928" s="12"/>
    </row>
    <row r="929" spans="5:5" x14ac:dyDescent="0.4">
      <c r="E929" s="12"/>
    </row>
    <row r="930" spans="5:5" x14ac:dyDescent="0.4">
      <c r="E930" s="12"/>
    </row>
    <row r="931" spans="5:5" x14ac:dyDescent="0.4">
      <c r="E931" s="12"/>
    </row>
    <row r="932" spans="5:5" x14ac:dyDescent="0.4">
      <c r="E932" s="12"/>
    </row>
    <row r="933" spans="5:5" x14ac:dyDescent="0.4">
      <c r="E933" s="12"/>
    </row>
    <row r="934" spans="5:5" x14ac:dyDescent="0.4">
      <c r="E934" s="12"/>
    </row>
    <row r="935" spans="5:5" x14ac:dyDescent="0.4">
      <c r="E935" s="12"/>
    </row>
    <row r="936" spans="5:5" x14ac:dyDescent="0.4">
      <c r="E936" s="12"/>
    </row>
    <row r="937" spans="5:5" x14ac:dyDescent="0.4">
      <c r="E937" s="12"/>
    </row>
    <row r="938" spans="5:5" x14ac:dyDescent="0.4">
      <c r="E938" s="12"/>
    </row>
    <row r="939" spans="5:5" x14ac:dyDescent="0.4">
      <c r="E939" s="12"/>
    </row>
    <row r="940" spans="5:5" x14ac:dyDescent="0.4">
      <c r="E940" s="12"/>
    </row>
    <row r="941" spans="5:5" x14ac:dyDescent="0.4">
      <c r="E941" s="12"/>
    </row>
    <row r="942" spans="5:5" x14ac:dyDescent="0.4">
      <c r="E942" s="12"/>
    </row>
    <row r="943" spans="5:5" x14ac:dyDescent="0.4">
      <c r="E943" s="12"/>
    </row>
    <row r="944" spans="5:5" x14ac:dyDescent="0.4">
      <c r="E944" s="12"/>
    </row>
    <row r="945" spans="5:5" x14ac:dyDescent="0.4">
      <c r="E945" s="12"/>
    </row>
    <row r="946" spans="5:5" x14ac:dyDescent="0.4">
      <c r="E946" s="12"/>
    </row>
    <row r="947" spans="5:5" x14ac:dyDescent="0.4">
      <c r="E947" s="12"/>
    </row>
    <row r="948" spans="5:5" x14ac:dyDescent="0.4">
      <c r="E948" s="12"/>
    </row>
    <row r="949" spans="5:5" x14ac:dyDescent="0.4">
      <c r="E949" s="12"/>
    </row>
    <row r="950" spans="5:5" x14ac:dyDescent="0.4">
      <c r="E950" s="12"/>
    </row>
    <row r="951" spans="5:5" x14ac:dyDescent="0.4">
      <c r="E951" s="12"/>
    </row>
    <row r="952" spans="5:5" x14ac:dyDescent="0.4">
      <c r="E952" s="12"/>
    </row>
    <row r="953" spans="5:5" x14ac:dyDescent="0.4">
      <c r="E953" s="12"/>
    </row>
    <row r="954" spans="5:5" x14ac:dyDescent="0.4">
      <c r="E954" s="12"/>
    </row>
    <row r="955" spans="5:5" x14ac:dyDescent="0.4">
      <c r="E955" s="12"/>
    </row>
    <row r="956" spans="5:5" x14ac:dyDescent="0.4">
      <c r="E956" s="12"/>
    </row>
    <row r="957" spans="5:5" x14ac:dyDescent="0.4">
      <c r="E957" s="12"/>
    </row>
    <row r="958" spans="5:5" x14ac:dyDescent="0.4">
      <c r="E958" s="12"/>
    </row>
    <row r="959" spans="5:5" x14ac:dyDescent="0.4">
      <c r="E959" s="12"/>
    </row>
    <row r="960" spans="5:5" x14ac:dyDescent="0.4">
      <c r="E960" s="12"/>
    </row>
    <row r="961" spans="5:5" x14ac:dyDescent="0.4">
      <c r="E961" s="12"/>
    </row>
    <row r="962" spans="5:5" x14ac:dyDescent="0.4">
      <c r="E962" s="12"/>
    </row>
    <row r="963" spans="5:5" x14ac:dyDescent="0.4">
      <c r="E963" s="12"/>
    </row>
    <row r="964" spans="5:5" x14ac:dyDescent="0.4">
      <c r="E964" s="12"/>
    </row>
    <row r="965" spans="5:5" x14ac:dyDescent="0.4">
      <c r="E965" s="12"/>
    </row>
    <row r="966" spans="5:5" x14ac:dyDescent="0.4">
      <c r="E966" s="12"/>
    </row>
    <row r="967" spans="5:5" x14ac:dyDescent="0.4">
      <c r="E967" s="12"/>
    </row>
    <row r="968" spans="5:5" x14ac:dyDescent="0.4">
      <c r="E968" s="12"/>
    </row>
    <row r="969" spans="5:5" x14ac:dyDescent="0.4">
      <c r="E969" s="12"/>
    </row>
    <row r="970" spans="5:5" x14ac:dyDescent="0.4">
      <c r="E970" s="12"/>
    </row>
    <row r="971" spans="5:5" x14ac:dyDescent="0.4">
      <c r="E971" s="12"/>
    </row>
    <row r="972" spans="5:5" x14ac:dyDescent="0.4">
      <c r="E972" s="12"/>
    </row>
    <row r="973" spans="5:5" x14ac:dyDescent="0.4">
      <c r="E973" s="12"/>
    </row>
    <row r="974" spans="5:5" x14ac:dyDescent="0.4">
      <c r="E974" s="12"/>
    </row>
    <row r="975" spans="5:5" x14ac:dyDescent="0.4">
      <c r="E975" s="12"/>
    </row>
    <row r="976" spans="5:5" x14ac:dyDescent="0.4">
      <c r="E976" s="12"/>
    </row>
    <row r="977" spans="5:5" x14ac:dyDescent="0.4">
      <c r="E977" s="12"/>
    </row>
    <row r="978" spans="5:5" x14ac:dyDescent="0.4">
      <c r="E978" s="12"/>
    </row>
    <row r="979" spans="5:5" x14ac:dyDescent="0.4">
      <c r="E979" s="12"/>
    </row>
    <row r="980" spans="5:5" x14ac:dyDescent="0.4">
      <c r="E980" s="12"/>
    </row>
    <row r="981" spans="5:5" x14ac:dyDescent="0.4">
      <c r="E981" s="12"/>
    </row>
    <row r="982" spans="5:5" x14ac:dyDescent="0.4">
      <c r="E982" s="12"/>
    </row>
    <row r="983" spans="5:5" x14ac:dyDescent="0.4">
      <c r="E983" s="12"/>
    </row>
    <row r="984" spans="5:5" x14ac:dyDescent="0.4">
      <c r="E984" s="12"/>
    </row>
    <row r="985" spans="5:5" x14ac:dyDescent="0.4">
      <c r="E985" s="12"/>
    </row>
    <row r="986" spans="5:5" x14ac:dyDescent="0.4">
      <c r="E986" s="12"/>
    </row>
    <row r="987" spans="5:5" x14ac:dyDescent="0.4">
      <c r="E987" s="12"/>
    </row>
    <row r="988" spans="5:5" x14ac:dyDescent="0.4">
      <c r="E988" s="12"/>
    </row>
    <row r="989" spans="5:5" x14ac:dyDescent="0.4">
      <c r="E989" s="12"/>
    </row>
    <row r="990" spans="5:5" x14ac:dyDescent="0.4">
      <c r="E990" s="12"/>
    </row>
    <row r="991" spans="5:5" x14ac:dyDescent="0.4">
      <c r="E991" s="12"/>
    </row>
    <row r="992" spans="5:5" x14ac:dyDescent="0.4">
      <c r="E992" s="12"/>
    </row>
    <row r="993" spans="5:5" x14ac:dyDescent="0.4">
      <c r="E993" s="12"/>
    </row>
    <row r="994" spans="5:5" x14ac:dyDescent="0.4">
      <c r="E994" s="12"/>
    </row>
    <row r="995" spans="5:5" x14ac:dyDescent="0.4">
      <c r="E995" s="12"/>
    </row>
    <row r="996" spans="5:5" x14ac:dyDescent="0.4">
      <c r="E996" s="12"/>
    </row>
    <row r="997" spans="5:5" x14ac:dyDescent="0.4">
      <c r="E997" s="12"/>
    </row>
    <row r="998" spans="5:5" x14ac:dyDescent="0.4">
      <c r="E998" s="12"/>
    </row>
    <row r="999" spans="5:5" x14ac:dyDescent="0.4">
      <c r="E999" s="12"/>
    </row>
    <row r="1000" spans="5:5" x14ac:dyDescent="0.4">
      <c r="E1000" s="12"/>
    </row>
    <row r="1001" spans="5:5" x14ac:dyDescent="0.4">
      <c r="E1001" s="12"/>
    </row>
    <row r="1002" spans="5:5" x14ac:dyDescent="0.4">
      <c r="E1002" s="12"/>
    </row>
    <row r="1003" spans="5:5" x14ac:dyDescent="0.4">
      <c r="E1003" s="12"/>
    </row>
    <row r="1004" spans="5:5" x14ac:dyDescent="0.4">
      <c r="E1004" s="12"/>
    </row>
    <row r="1005" spans="5:5" x14ac:dyDescent="0.4">
      <c r="E1005" s="12"/>
    </row>
    <row r="1006" spans="5:5" x14ac:dyDescent="0.4">
      <c r="E1006" s="12"/>
    </row>
    <row r="1007" spans="5:5" x14ac:dyDescent="0.4">
      <c r="E1007" s="12"/>
    </row>
    <row r="1008" spans="5:5" x14ac:dyDescent="0.4">
      <c r="E1008" s="12"/>
    </row>
    <row r="1009" spans="5:5" x14ac:dyDescent="0.4">
      <c r="E1009" s="12"/>
    </row>
    <row r="1010" spans="5:5" x14ac:dyDescent="0.4">
      <c r="E1010" s="12"/>
    </row>
    <row r="1011" spans="5:5" x14ac:dyDescent="0.4">
      <c r="E1011" s="12"/>
    </row>
    <row r="1012" spans="5:5" x14ac:dyDescent="0.4">
      <c r="E1012" s="12"/>
    </row>
    <row r="1013" spans="5:5" x14ac:dyDescent="0.4">
      <c r="E1013" s="12"/>
    </row>
    <row r="1014" spans="5:5" x14ac:dyDescent="0.4">
      <c r="E1014" s="12"/>
    </row>
    <row r="1015" spans="5:5" x14ac:dyDescent="0.4">
      <c r="E1015" s="12"/>
    </row>
    <row r="1016" spans="5:5" x14ac:dyDescent="0.4">
      <c r="E1016" s="12"/>
    </row>
    <row r="1017" spans="5:5" x14ac:dyDescent="0.4">
      <c r="E1017" s="12"/>
    </row>
    <row r="1018" spans="5:5" x14ac:dyDescent="0.4">
      <c r="E1018" s="12"/>
    </row>
    <row r="1019" spans="5:5" x14ac:dyDescent="0.4">
      <c r="E1019" s="12"/>
    </row>
    <row r="1020" spans="5:5" x14ac:dyDescent="0.4">
      <c r="E1020" s="12"/>
    </row>
    <row r="1021" spans="5:5" x14ac:dyDescent="0.4">
      <c r="E1021" s="12"/>
    </row>
    <row r="1022" spans="5:5" x14ac:dyDescent="0.4">
      <c r="E1022" s="12"/>
    </row>
    <row r="1023" spans="5:5" x14ac:dyDescent="0.4">
      <c r="E1023" s="12"/>
    </row>
    <row r="1024" spans="5:5" x14ac:dyDescent="0.4">
      <c r="E1024" s="12"/>
    </row>
    <row r="1025" spans="5:5" x14ac:dyDescent="0.4">
      <c r="E1025" s="12"/>
    </row>
    <row r="1026" spans="5:5" x14ac:dyDescent="0.4">
      <c r="E1026" s="12"/>
    </row>
    <row r="1027" spans="5:5" x14ac:dyDescent="0.4">
      <c r="E1027" s="12"/>
    </row>
    <row r="1028" spans="5:5" x14ac:dyDescent="0.4">
      <c r="E1028" s="12"/>
    </row>
    <row r="1029" spans="5:5" x14ac:dyDescent="0.4">
      <c r="E1029" s="12"/>
    </row>
    <row r="1030" spans="5:5" x14ac:dyDescent="0.4">
      <c r="E1030" s="12"/>
    </row>
    <row r="1031" spans="5:5" x14ac:dyDescent="0.4">
      <c r="E1031" s="12"/>
    </row>
    <row r="1032" spans="5:5" x14ac:dyDescent="0.4">
      <c r="E1032" s="12"/>
    </row>
    <row r="1033" spans="5:5" x14ac:dyDescent="0.4">
      <c r="E1033" s="12"/>
    </row>
    <row r="1034" spans="5:5" x14ac:dyDescent="0.4">
      <c r="E1034" s="12"/>
    </row>
    <row r="1035" spans="5:5" x14ac:dyDescent="0.4">
      <c r="E1035" s="12"/>
    </row>
    <row r="1036" spans="5:5" x14ac:dyDescent="0.4">
      <c r="E1036" s="12"/>
    </row>
    <row r="1037" spans="5:5" x14ac:dyDescent="0.4">
      <c r="E1037" s="12"/>
    </row>
    <row r="1038" spans="5:5" x14ac:dyDescent="0.4">
      <c r="E1038" s="12"/>
    </row>
    <row r="1039" spans="5:5" x14ac:dyDescent="0.4">
      <c r="E1039" s="12"/>
    </row>
    <row r="1040" spans="5:5" x14ac:dyDescent="0.4">
      <c r="E1040" s="12"/>
    </row>
    <row r="1041" spans="5:5" x14ac:dyDescent="0.4">
      <c r="E1041" s="12"/>
    </row>
    <row r="1042" spans="5:5" x14ac:dyDescent="0.4">
      <c r="E1042" s="12"/>
    </row>
    <row r="1043" spans="5:5" x14ac:dyDescent="0.4">
      <c r="E1043" s="12"/>
    </row>
    <row r="1044" spans="5:5" x14ac:dyDescent="0.4">
      <c r="E1044" s="12"/>
    </row>
    <row r="1045" spans="5:5" x14ac:dyDescent="0.4">
      <c r="E1045" s="12"/>
    </row>
    <row r="1046" spans="5:5" x14ac:dyDescent="0.4">
      <c r="E1046" s="12"/>
    </row>
    <row r="1047" spans="5:5" x14ac:dyDescent="0.4">
      <c r="E1047" s="12"/>
    </row>
    <row r="1048" spans="5:5" x14ac:dyDescent="0.4">
      <c r="E1048" s="12"/>
    </row>
    <row r="1049" spans="5:5" x14ac:dyDescent="0.4">
      <c r="E1049" s="12"/>
    </row>
    <row r="1050" spans="5:5" x14ac:dyDescent="0.4">
      <c r="E1050" s="12"/>
    </row>
    <row r="1051" spans="5:5" x14ac:dyDescent="0.4">
      <c r="E1051" s="12"/>
    </row>
    <row r="1052" spans="5:5" x14ac:dyDescent="0.4">
      <c r="E1052" s="12"/>
    </row>
    <row r="1053" spans="5:5" x14ac:dyDescent="0.4">
      <c r="E1053" s="12"/>
    </row>
    <row r="1054" spans="5:5" x14ac:dyDescent="0.4">
      <c r="E1054" s="12"/>
    </row>
    <row r="1055" spans="5:5" x14ac:dyDescent="0.4">
      <c r="E1055" s="12"/>
    </row>
    <row r="1056" spans="5:5" x14ac:dyDescent="0.4">
      <c r="E1056" s="12"/>
    </row>
    <row r="1057" spans="5:5" x14ac:dyDescent="0.4">
      <c r="E1057" s="12"/>
    </row>
    <row r="1058" spans="5:5" x14ac:dyDescent="0.4">
      <c r="E1058" s="12"/>
    </row>
    <row r="1059" spans="5:5" x14ac:dyDescent="0.4">
      <c r="E1059" s="12"/>
    </row>
    <row r="1060" spans="5:5" x14ac:dyDescent="0.4">
      <c r="E1060" s="12"/>
    </row>
    <row r="1061" spans="5:5" x14ac:dyDescent="0.4">
      <c r="E1061" s="12"/>
    </row>
    <row r="1062" spans="5:5" x14ac:dyDescent="0.4">
      <c r="E1062" s="12"/>
    </row>
    <row r="1063" spans="5:5" x14ac:dyDescent="0.4">
      <c r="E1063" s="12"/>
    </row>
    <row r="1064" spans="5:5" x14ac:dyDescent="0.4">
      <c r="E1064" s="12"/>
    </row>
    <row r="1065" spans="5:5" x14ac:dyDescent="0.4">
      <c r="E1065" s="12"/>
    </row>
    <row r="1066" spans="5:5" x14ac:dyDescent="0.4">
      <c r="E1066" s="12"/>
    </row>
    <row r="1067" spans="5:5" x14ac:dyDescent="0.4">
      <c r="E1067" s="12"/>
    </row>
    <row r="1068" spans="5:5" x14ac:dyDescent="0.4">
      <c r="E1068" s="12"/>
    </row>
    <row r="1069" spans="5:5" x14ac:dyDescent="0.4">
      <c r="E1069" s="12"/>
    </row>
    <row r="1070" spans="5:5" x14ac:dyDescent="0.4">
      <c r="E1070" s="12"/>
    </row>
    <row r="1071" spans="5:5" x14ac:dyDescent="0.4">
      <c r="E1071" s="12"/>
    </row>
    <row r="1072" spans="5:5" x14ac:dyDescent="0.4">
      <c r="E1072" s="12"/>
    </row>
    <row r="1073" spans="5:5" x14ac:dyDescent="0.4">
      <c r="E1073" s="12"/>
    </row>
    <row r="1074" spans="5:5" x14ac:dyDescent="0.4">
      <c r="E1074" s="12"/>
    </row>
    <row r="1075" spans="5:5" x14ac:dyDescent="0.4">
      <c r="E1075" s="12"/>
    </row>
    <row r="1076" spans="5:5" x14ac:dyDescent="0.4">
      <c r="E1076" s="12"/>
    </row>
    <row r="1077" spans="5:5" x14ac:dyDescent="0.4">
      <c r="E1077" s="12"/>
    </row>
    <row r="1078" spans="5:5" x14ac:dyDescent="0.4">
      <c r="E1078" s="12"/>
    </row>
    <row r="1079" spans="5:5" x14ac:dyDescent="0.4">
      <c r="E1079" s="12"/>
    </row>
    <row r="1080" spans="5:5" x14ac:dyDescent="0.4">
      <c r="E1080" s="12"/>
    </row>
    <row r="1081" spans="5:5" x14ac:dyDescent="0.4">
      <c r="E1081" s="12"/>
    </row>
    <row r="1082" spans="5:5" x14ac:dyDescent="0.4">
      <c r="E1082" s="12"/>
    </row>
    <row r="1083" spans="5:5" x14ac:dyDescent="0.4">
      <c r="E1083" s="12"/>
    </row>
    <row r="1084" spans="5:5" x14ac:dyDescent="0.4">
      <c r="E1084" s="12"/>
    </row>
    <row r="1085" spans="5:5" x14ac:dyDescent="0.4">
      <c r="E1085" s="12"/>
    </row>
    <row r="1086" spans="5:5" x14ac:dyDescent="0.4">
      <c r="E1086" s="12"/>
    </row>
    <row r="1087" spans="5:5" x14ac:dyDescent="0.4">
      <c r="E1087" s="12"/>
    </row>
    <row r="1088" spans="5:5" x14ac:dyDescent="0.4">
      <c r="E1088" s="12"/>
    </row>
    <row r="1089" spans="5:5" x14ac:dyDescent="0.4">
      <c r="E1089" s="12"/>
    </row>
    <row r="1090" spans="5:5" x14ac:dyDescent="0.4">
      <c r="E1090" s="12"/>
    </row>
    <row r="1091" spans="5:5" x14ac:dyDescent="0.4">
      <c r="E1091" s="12"/>
    </row>
    <row r="1092" spans="5:5" x14ac:dyDescent="0.4">
      <c r="E1092" s="12"/>
    </row>
    <row r="1093" spans="5:5" x14ac:dyDescent="0.4">
      <c r="E1093" s="12"/>
    </row>
    <row r="1094" spans="5:5" x14ac:dyDescent="0.4">
      <c r="E1094" s="12"/>
    </row>
    <row r="1095" spans="5:5" x14ac:dyDescent="0.4">
      <c r="E1095" s="12"/>
    </row>
    <row r="1096" spans="5:5" x14ac:dyDescent="0.4">
      <c r="E1096" s="12"/>
    </row>
    <row r="1097" spans="5:5" x14ac:dyDescent="0.4">
      <c r="E1097" s="12"/>
    </row>
    <row r="1098" spans="5:5" x14ac:dyDescent="0.4">
      <c r="E1098" s="12"/>
    </row>
    <row r="1099" spans="5:5" x14ac:dyDescent="0.4">
      <c r="E1099" s="12"/>
    </row>
    <row r="1100" spans="5:5" x14ac:dyDescent="0.4">
      <c r="E1100" s="12"/>
    </row>
    <row r="1101" spans="5:5" x14ac:dyDescent="0.4">
      <c r="E1101" s="12"/>
    </row>
    <row r="1102" spans="5:5" x14ac:dyDescent="0.4">
      <c r="E1102" s="12"/>
    </row>
    <row r="1103" spans="5:5" x14ac:dyDescent="0.4">
      <c r="E1103" s="12"/>
    </row>
    <row r="1104" spans="5:5" x14ac:dyDescent="0.4">
      <c r="E1104" s="12"/>
    </row>
    <row r="1105" spans="5:5" x14ac:dyDescent="0.4">
      <c r="E1105" s="12"/>
    </row>
    <row r="1106" spans="5:5" x14ac:dyDescent="0.4">
      <c r="E1106" s="12"/>
    </row>
    <row r="1107" spans="5:5" x14ac:dyDescent="0.4">
      <c r="E1107" s="12"/>
    </row>
    <row r="1108" spans="5:5" x14ac:dyDescent="0.4">
      <c r="E1108" s="12"/>
    </row>
    <row r="1109" spans="5:5" x14ac:dyDescent="0.4">
      <c r="E1109" s="12"/>
    </row>
    <row r="1110" spans="5:5" x14ac:dyDescent="0.4">
      <c r="E1110" s="12"/>
    </row>
    <row r="1111" spans="5:5" x14ac:dyDescent="0.4">
      <c r="E1111" s="12"/>
    </row>
    <row r="1112" spans="5:5" x14ac:dyDescent="0.4">
      <c r="E1112" s="12"/>
    </row>
    <row r="1113" spans="5:5" x14ac:dyDescent="0.4">
      <c r="E1113" s="12"/>
    </row>
    <row r="1114" spans="5:5" x14ac:dyDescent="0.4">
      <c r="E1114" s="12"/>
    </row>
    <row r="1115" spans="5:5" x14ac:dyDescent="0.4">
      <c r="E1115" s="12"/>
    </row>
    <row r="1116" spans="5:5" x14ac:dyDescent="0.4">
      <c r="E1116" s="12"/>
    </row>
    <row r="1117" spans="5:5" x14ac:dyDescent="0.4">
      <c r="E1117" s="12"/>
    </row>
    <row r="1118" spans="5:5" x14ac:dyDescent="0.4">
      <c r="E1118" s="12"/>
    </row>
    <row r="1119" spans="5:5" x14ac:dyDescent="0.4">
      <c r="E1119" s="12"/>
    </row>
    <row r="1120" spans="5:5" x14ac:dyDescent="0.4">
      <c r="E1120" s="12"/>
    </row>
    <row r="1121" spans="5:5" x14ac:dyDescent="0.4">
      <c r="E1121" s="12"/>
    </row>
    <row r="1122" spans="5:5" x14ac:dyDescent="0.4">
      <c r="E1122" s="12"/>
    </row>
    <row r="1123" spans="5:5" x14ac:dyDescent="0.4">
      <c r="E1123" s="12"/>
    </row>
    <row r="1124" spans="5:5" x14ac:dyDescent="0.4">
      <c r="E1124" s="12"/>
    </row>
    <row r="1125" spans="5:5" x14ac:dyDescent="0.4">
      <c r="E1125" s="12"/>
    </row>
    <row r="1126" spans="5:5" x14ac:dyDescent="0.4">
      <c r="E1126" s="12"/>
    </row>
    <row r="1127" spans="5:5" x14ac:dyDescent="0.4">
      <c r="E1127" s="12"/>
    </row>
    <row r="1128" spans="5:5" x14ac:dyDescent="0.4">
      <c r="E1128" s="12"/>
    </row>
    <row r="1129" spans="5:5" x14ac:dyDescent="0.4">
      <c r="E1129" s="12"/>
    </row>
    <row r="1130" spans="5:5" x14ac:dyDescent="0.4">
      <c r="E1130" s="12"/>
    </row>
    <row r="1131" spans="5:5" x14ac:dyDescent="0.4">
      <c r="E1131" s="12"/>
    </row>
    <row r="1132" spans="5:5" x14ac:dyDescent="0.4">
      <c r="E1132" s="12"/>
    </row>
    <row r="1133" spans="5:5" x14ac:dyDescent="0.4">
      <c r="E1133" s="12"/>
    </row>
    <row r="1134" spans="5:5" x14ac:dyDescent="0.4">
      <c r="E1134" s="12"/>
    </row>
    <row r="1135" spans="5:5" x14ac:dyDescent="0.4">
      <c r="E1135" s="12"/>
    </row>
    <row r="1136" spans="5:5" x14ac:dyDescent="0.4">
      <c r="E1136" s="12"/>
    </row>
    <row r="1137" spans="5:5" x14ac:dyDescent="0.4">
      <c r="E1137" s="12"/>
    </row>
    <row r="1138" spans="5:5" x14ac:dyDescent="0.4">
      <c r="E1138" s="12"/>
    </row>
    <row r="1139" spans="5:5" x14ac:dyDescent="0.4">
      <c r="E1139" s="12"/>
    </row>
    <row r="1140" spans="5:5" x14ac:dyDescent="0.4">
      <c r="E1140" s="12"/>
    </row>
    <row r="1141" spans="5:5" x14ac:dyDescent="0.4">
      <c r="E1141" s="12"/>
    </row>
    <row r="1142" spans="5:5" x14ac:dyDescent="0.4">
      <c r="E1142" s="12"/>
    </row>
    <row r="1143" spans="5:5" x14ac:dyDescent="0.4">
      <c r="E1143" s="12"/>
    </row>
    <row r="1144" spans="5:5" x14ac:dyDescent="0.4">
      <c r="E1144" s="12"/>
    </row>
    <row r="1145" spans="5:5" x14ac:dyDescent="0.4">
      <c r="E1145" s="12"/>
    </row>
    <row r="1146" spans="5:5" x14ac:dyDescent="0.4">
      <c r="E1146" s="12"/>
    </row>
    <row r="1147" spans="5:5" x14ac:dyDescent="0.4">
      <c r="E1147" s="12"/>
    </row>
    <row r="1148" spans="5:5" x14ac:dyDescent="0.4">
      <c r="E1148" s="12"/>
    </row>
    <row r="1149" spans="5:5" x14ac:dyDescent="0.4">
      <c r="E1149" s="12"/>
    </row>
    <row r="1150" spans="5:5" x14ac:dyDescent="0.4">
      <c r="E1150" s="12"/>
    </row>
    <row r="1151" spans="5:5" x14ac:dyDescent="0.4">
      <c r="E1151" s="12"/>
    </row>
    <row r="1152" spans="5:5" x14ac:dyDescent="0.4">
      <c r="E1152" s="12"/>
    </row>
    <row r="1153" spans="5:5" x14ac:dyDescent="0.4">
      <c r="E1153" s="12"/>
    </row>
    <row r="1154" spans="5:5" x14ac:dyDescent="0.4">
      <c r="E1154" s="12"/>
    </row>
    <row r="1155" spans="5:5" x14ac:dyDescent="0.4">
      <c r="E1155" s="12"/>
    </row>
    <row r="1156" spans="5:5" x14ac:dyDescent="0.4">
      <c r="E1156" s="12"/>
    </row>
    <row r="1157" spans="5:5" x14ac:dyDescent="0.4">
      <c r="E1157" s="12"/>
    </row>
    <row r="1158" spans="5:5" x14ac:dyDescent="0.4">
      <c r="E1158" s="12"/>
    </row>
    <row r="1159" spans="5:5" x14ac:dyDescent="0.4">
      <c r="E1159" s="12"/>
    </row>
    <row r="1160" spans="5:5" x14ac:dyDescent="0.4">
      <c r="E1160" s="12"/>
    </row>
    <row r="1161" spans="5:5" x14ac:dyDescent="0.4">
      <c r="E1161" s="12"/>
    </row>
    <row r="1162" spans="5:5" x14ac:dyDescent="0.4">
      <c r="E1162" s="12"/>
    </row>
    <row r="1163" spans="5:5" x14ac:dyDescent="0.4">
      <c r="E1163" s="12"/>
    </row>
    <row r="1164" spans="5:5" x14ac:dyDescent="0.4">
      <c r="E1164" s="12"/>
    </row>
    <row r="1165" spans="5:5" x14ac:dyDescent="0.4">
      <c r="E1165" s="12"/>
    </row>
    <row r="1166" spans="5:5" x14ac:dyDescent="0.4">
      <c r="E1166" s="12"/>
    </row>
    <row r="1167" spans="5:5" x14ac:dyDescent="0.4">
      <c r="E1167" s="12"/>
    </row>
    <row r="1168" spans="5:5" x14ac:dyDescent="0.4">
      <c r="E1168" s="12"/>
    </row>
    <row r="1169" spans="5:5" x14ac:dyDescent="0.4">
      <c r="E1169" s="12"/>
    </row>
    <row r="1170" spans="5:5" x14ac:dyDescent="0.4">
      <c r="E1170" s="12"/>
    </row>
    <row r="1171" spans="5:5" x14ac:dyDescent="0.4">
      <c r="E1171" s="12"/>
    </row>
    <row r="1172" spans="5:5" x14ac:dyDescent="0.4">
      <c r="E1172" s="12"/>
    </row>
    <row r="1173" spans="5:5" x14ac:dyDescent="0.4">
      <c r="E1173" s="12"/>
    </row>
    <row r="1174" spans="5:5" x14ac:dyDescent="0.4">
      <c r="E1174" s="12"/>
    </row>
    <row r="1175" spans="5:5" x14ac:dyDescent="0.4">
      <c r="E1175" s="12"/>
    </row>
    <row r="1176" spans="5:5" x14ac:dyDescent="0.4">
      <c r="E1176" s="12"/>
    </row>
    <row r="1177" spans="5:5" x14ac:dyDescent="0.4">
      <c r="E1177" s="12"/>
    </row>
    <row r="1178" spans="5:5" x14ac:dyDescent="0.4">
      <c r="E1178" s="12"/>
    </row>
    <row r="1179" spans="5:5" x14ac:dyDescent="0.4">
      <c r="E1179" s="12"/>
    </row>
    <row r="1180" spans="5:5" x14ac:dyDescent="0.4">
      <c r="E1180" s="12"/>
    </row>
    <row r="1181" spans="5:5" x14ac:dyDescent="0.4">
      <c r="E1181" s="12"/>
    </row>
    <row r="1182" spans="5:5" x14ac:dyDescent="0.4">
      <c r="E1182" s="12"/>
    </row>
    <row r="1183" spans="5:5" x14ac:dyDescent="0.4">
      <c r="E1183" s="12"/>
    </row>
    <row r="1184" spans="5:5" x14ac:dyDescent="0.4">
      <c r="E1184" s="12"/>
    </row>
    <row r="1185" spans="5:5" x14ac:dyDescent="0.4">
      <c r="E1185" s="12"/>
    </row>
    <row r="1186" spans="5:5" x14ac:dyDescent="0.4">
      <c r="E1186" s="12"/>
    </row>
    <row r="1187" spans="5:5" x14ac:dyDescent="0.4">
      <c r="E1187" s="12"/>
    </row>
    <row r="1188" spans="5:5" x14ac:dyDescent="0.4">
      <c r="E1188" s="12"/>
    </row>
    <row r="1189" spans="5:5" x14ac:dyDescent="0.4">
      <c r="E1189" s="12"/>
    </row>
    <row r="1190" spans="5:5" x14ac:dyDescent="0.4">
      <c r="E1190" s="12"/>
    </row>
    <row r="1191" spans="5:5" x14ac:dyDescent="0.4">
      <c r="E1191" s="12"/>
    </row>
    <row r="1192" spans="5:5" x14ac:dyDescent="0.4">
      <c r="E1192" s="12"/>
    </row>
    <row r="1193" spans="5:5" x14ac:dyDescent="0.4">
      <c r="E1193" s="12"/>
    </row>
    <row r="1194" spans="5:5" x14ac:dyDescent="0.4">
      <c r="E1194" s="12"/>
    </row>
    <row r="1195" spans="5:5" x14ac:dyDescent="0.4">
      <c r="E1195" s="12"/>
    </row>
    <row r="1196" spans="5:5" x14ac:dyDescent="0.4">
      <c r="E1196" s="12"/>
    </row>
    <row r="1197" spans="5:5" x14ac:dyDescent="0.4">
      <c r="E1197" s="12"/>
    </row>
    <row r="1198" spans="5:5" x14ac:dyDescent="0.4">
      <c r="E1198" s="12"/>
    </row>
    <row r="1199" spans="5:5" x14ac:dyDescent="0.4">
      <c r="E1199" s="12"/>
    </row>
    <row r="1200" spans="5:5" x14ac:dyDescent="0.4">
      <c r="E1200" s="12"/>
    </row>
    <row r="1201" spans="5:5" x14ac:dyDescent="0.4">
      <c r="E1201" s="12"/>
    </row>
    <row r="1202" spans="5:5" x14ac:dyDescent="0.4">
      <c r="E1202" s="12"/>
    </row>
    <row r="1203" spans="5:5" x14ac:dyDescent="0.4">
      <c r="E1203" s="12"/>
    </row>
    <row r="1204" spans="5:5" x14ac:dyDescent="0.4">
      <c r="E1204" s="12"/>
    </row>
    <row r="1205" spans="5:5" x14ac:dyDescent="0.4">
      <c r="E1205" s="12"/>
    </row>
    <row r="1206" spans="5:5" x14ac:dyDescent="0.4">
      <c r="E1206" s="12"/>
    </row>
    <row r="1207" spans="5:5" x14ac:dyDescent="0.4">
      <c r="E1207" s="12"/>
    </row>
    <row r="1208" spans="5:5" x14ac:dyDescent="0.4">
      <c r="E1208" s="12"/>
    </row>
    <row r="1209" spans="5:5" x14ac:dyDescent="0.4">
      <c r="E1209" s="12"/>
    </row>
    <row r="1210" spans="5:5" x14ac:dyDescent="0.4">
      <c r="E1210" s="12"/>
    </row>
    <row r="1211" spans="5:5" x14ac:dyDescent="0.4">
      <c r="E1211" s="12"/>
    </row>
    <row r="1212" spans="5:5" x14ac:dyDescent="0.4">
      <c r="E1212" s="12"/>
    </row>
    <row r="1213" spans="5:5" x14ac:dyDescent="0.4">
      <c r="E1213" s="12"/>
    </row>
    <row r="1214" spans="5:5" x14ac:dyDescent="0.4">
      <c r="E1214" s="12"/>
    </row>
    <row r="1215" spans="5:5" x14ac:dyDescent="0.4">
      <c r="E1215" s="12"/>
    </row>
    <row r="1216" spans="5:5" x14ac:dyDescent="0.4">
      <c r="E1216" s="12"/>
    </row>
    <row r="1217" spans="5:5" x14ac:dyDescent="0.4">
      <c r="E1217" s="12"/>
    </row>
    <row r="1218" spans="5:5" x14ac:dyDescent="0.4">
      <c r="E1218" s="12"/>
    </row>
    <row r="1219" spans="5:5" x14ac:dyDescent="0.4">
      <c r="E1219" s="12"/>
    </row>
    <row r="1220" spans="5:5" x14ac:dyDescent="0.4">
      <c r="E1220" s="12"/>
    </row>
    <row r="1221" spans="5:5" x14ac:dyDescent="0.4">
      <c r="E1221" s="12"/>
    </row>
    <row r="1222" spans="5:5" x14ac:dyDescent="0.4">
      <c r="E1222" s="12"/>
    </row>
    <row r="1223" spans="5:5" x14ac:dyDescent="0.4">
      <c r="E1223" s="12"/>
    </row>
    <row r="1224" spans="5:5" x14ac:dyDescent="0.4">
      <c r="E1224" s="12"/>
    </row>
    <row r="1225" spans="5:5" x14ac:dyDescent="0.4">
      <c r="E1225" s="12"/>
    </row>
    <row r="1226" spans="5:5" x14ac:dyDescent="0.4">
      <c r="E1226" s="12"/>
    </row>
    <row r="1227" spans="5:5" x14ac:dyDescent="0.4">
      <c r="E1227" s="12"/>
    </row>
    <row r="1228" spans="5:5" x14ac:dyDescent="0.4">
      <c r="E1228" s="12"/>
    </row>
    <row r="1229" spans="5:5" x14ac:dyDescent="0.4">
      <c r="E1229" s="12"/>
    </row>
    <row r="1230" spans="5:5" x14ac:dyDescent="0.4">
      <c r="E1230" s="12"/>
    </row>
    <row r="1231" spans="5:5" x14ac:dyDescent="0.4">
      <c r="E1231" s="12"/>
    </row>
    <row r="1232" spans="5:5" x14ac:dyDescent="0.4">
      <c r="E1232" s="12"/>
    </row>
    <row r="1233" spans="5:5" x14ac:dyDescent="0.4">
      <c r="E1233" s="12"/>
    </row>
    <row r="1234" spans="5:5" x14ac:dyDescent="0.4">
      <c r="E1234" s="12"/>
    </row>
    <row r="1235" spans="5:5" x14ac:dyDescent="0.4">
      <c r="E1235" s="12"/>
    </row>
    <row r="1236" spans="5:5" x14ac:dyDescent="0.4">
      <c r="E1236" s="12"/>
    </row>
    <row r="1237" spans="5:5" x14ac:dyDescent="0.4">
      <c r="E1237" s="12"/>
    </row>
    <row r="1238" spans="5:5" x14ac:dyDescent="0.4">
      <c r="E1238" s="12"/>
    </row>
    <row r="1239" spans="5:5" x14ac:dyDescent="0.4">
      <c r="E1239" s="12"/>
    </row>
    <row r="1240" spans="5:5" x14ac:dyDescent="0.4">
      <c r="E1240" s="12"/>
    </row>
    <row r="1241" spans="5:5" x14ac:dyDescent="0.4">
      <c r="E1241" s="12"/>
    </row>
    <row r="1242" spans="5:5" x14ac:dyDescent="0.4">
      <c r="E1242" s="12"/>
    </row>
    <row r="1243" spans="5:5" x14ac:dyDescent="0.4">
      <c r="E1243" s="12"/>
    </row>
    <row r="1244" spans="5:5" x14ac:dyDescent="0.4">
      <c r="E1244" s="12"/>
    </row>
    <row r="1245" spans="5:5" x14ac:dyDescent="0.4">
      <c r="E1245" s="12"/>
    </row>
    <row r="1246" spans="5:5" x14ac:dyDescent="0.4">
      <c r="E1246" s="12"/>
    </row>
    <row r="1247" spans="5:5" x14ac:dyDescent="0.4">
      <c r="E1247" s="12"/>
    </row>
    <row r="1248" spans="5:5" x14ac:dyDescent="0.4">
      <c r="E1248" s="12"/>
    </row>
    <row r="1249" spans="5:5" x14ac:dyDescent="0.4">
      <c r="E1249" s="12"/>
    </row>
    <row r="1250" spans="5:5" x14ac:dyDescent="0.4">
      <c r="E1250" s="12"/>
    </row>
    <row r="1251" spans="5:5" x14ac:dyDescent="0.4">
      <c r="E1251" s="12"/>
    </row>
    <row r="1252" spans="5:5" x14ac:dyDescent="0.4">
      <c r="E1252" s="12"/>
    </row>
    <row r="1253" spans="5:5" x14ac:dyDescent="0.4">
      <c r="E1253" s="12"/>
    </row>
    <row r="1254" spans="5:5" x14ac:dyDescent="0.4">
      <c r="E1254" s="12"/>
    </row>
    <row r="1255" spans="5:5" x14ac:dyDescent="0.4">
      <c r="E1255" s="12"/>
    </row>
    <row r="1256" spans="5:5" x14ac:dyDescent="0.4">
      <c r="E1256" s="12"/>
    </row>
    <row r="1257" spans="5:5" x14ac:dyDescent="0.4">
      <c r="E1257" s="12"/>
    </row>
    <row r="1258" spans="5:5" x14ac:dyDescent="0.4">
      <c r="E1258" s="12"/>
    </row>
    <row r="1259" spans="5:5" x14ac:dyDescent="0.4">
      <c r="E1259" s="12"/>
    </row>
    <row r="1260" spans="5:5" x14ac:dyDescent="0.4">
      <c r="E1260" s="12"/>
    </row>
    <row r="1261" spans="5:5" x14ac:dyDescent="0.4">
      <c r="E1261" s="12"/>
    </row>
    <row r="1262" spans="5:5" x14ac:dyDescent="0.4">
      <c r="E1262" s="12"/>
    </row>
    <row r="1263" spans="5:5" x14ac:dyDescent="0.4">
      <c r="E1263" s="12"/>
    </row>
    <row r="1264" spans="5:5" x14ac:dyDescent="0.4">
      <c r="E1264" s="12"/>
    </row>
    <row r="1265" spans="5:5" x14ac:dyDescent="0.4">
      <c r="E1265" s="12"/>
    </row>
    <row r="1266" spans="5:5" x14ac:dyDescent="0.4">
      <c r="E1266" s="12"/>
    </row>
    <row r="1267" spans="5:5" x14ac:dyDescent="0.4">
      <c r="E1267" s="12"/>
    </row>
    <row r="1268" spans="5:5" x14ac:dyDescent="0.4">
      <c r="E1268" s="12"/>
    </row>
    <row r="1269" spans="5:5" x14ac:dyDescent="0.4">
      <c r="E1269" s="12"/>
    </row>
    <row r="1270" spans="5:5" x14ac:dyDescent="0.4">
      <c r="E1270" s="12"/>
    </row>
    <row r="1271" spans="5:5" x14ac:dyDescent="0.4">
      <c r="E1271" s="12"/>
    </row>
    <row r="1272" spans="5:5" x14ac:dyDescent="0.4">
      <c r="E1272" s="12"/>
    </row>
    <row r="1273" spans="5:5" x14ac:dyDescent="0.4">
      <c r="E1273" s="12"/>
    </row>
    <row r="1274" spans="5:5" x14ac:dyDescent="0.4">
      <c r="E1274" s="12"/>
    </row>
    <row r="1275" spans="5:5" x14ac:dyDescent="0.4">
      <c r="E1275" s="12"/>
    </row>
    <row r="1276" spans="5:5" x14ac:dyDescent="0.4">
      <c r="E1276" s="12"/>
    </row>
    <row r="1277" spans="5:5" x14ac:dyDescent="0.4">
      <c r="E1277" s="12"/>
    </row>
    <row r="1278" spans="5:5" x14ac:dyDescent="0.4">
      <c r="E1278" s="12"/>
    </row>
    <row r="1279" spans="5:5" x14ac:dyDescent="0.4">
      <c r="E1279" s="12"/>
    </row>
    <row r="1280" spans="5:5" x14ac:dyDescent="0.4">
      <c r="E1280" s="12"/>
    </row>
    <row r="1281" spans="5:5" x14ac:dyDescent="0.4">
      <c r="E1281" s="12"/>
    </row>
    <row r="1282" spans="5:5" x14ac:dyDescent="0.4">
      <c r="E1282" s="12"/>
    </row>
    <row r="1283" spans="5:5" x14ac:dyDescent="0.4">
      <c r="E1283" s="12"/>
    </row>
    <row r="1284" spans="5:5" x14ac:dyDescent="0.4">
      <c r="E1284" s="12"/>
    </row>
    <row r="1285" spans="5:5" x14ac:dyDescent="0.4">
      <c r="E1285" s="12"/>
    </row>
    <row r="1286" spans="5:5" x14ac:dyDescent="0.4">
      <c r="E1286" s="12"/>
    </row>
    <row r="1287" spans="5:5" x14ac:dyDescent="0.4">
      <c r="E1287" s="12"/>
    </row>
    <row r="1288" spans="5:5" x14ac:dyDescent="0.4">
      <c r="E1288" s="12"/>
    </row>
    <row r="1289" spans="5:5" x14ac:dyDescent="0.4">
      <c r="E1289" s="12"/>
    </row>
    <row r="1290" spans="5:5" x14ac:dyDescent="0.4">
      <c r="E1290" s="12"/>
    </row>
    <row r="1291" spans="5:5" x14ac:dyDescent="0.4">
      <c r="E1291" s="12"/>
    </row>
    <row r="1292" spans="5:5" x14ac:dyDescent="0.4">
      <c r="E1292" s="12"/>
    </row>
    <row r="1293" spans="5:5" x14ac:dyDescent="0.4">
      <c r="E1293" s="12"/>
    </row>
    <row r="1294" spans="5:5" x14ac:dyDescent="0.4">
      <c r="E1294" s="12"/>
    </row>
    <row r="1295" spans="5:5" x14ac:dyDescent="0.4">
      <c r="E1295" s="12"/>
    </row>
    <row r="1296" spans="5:5" x14ac:dyDescent="0.4">
      <c r="E1296" s="12"/>
    </row>
    <row r="1297" spans="5:5" x14ac:dyDescent="0.4">
      <c r="E1297" s="12"/>
    </row>
    <row r="1298" spans="5:5" x14ac:dyDescent="0.4">
      <c r="E1298" s="12"/>
    </row>
    <row r="1299" spans="5:5" x14ac:dyDescent="0.4">
      <c r="E1299" s="12"/>
    </row>
    <row r="1300" spans="5:5" x14ac:dyDescent="0.4">
      <c r="E1300" s="12"/>
    </row>
    <row r="1301" spans="5:5" x14ac:dyDescent="0.4">
      <c r="E1301" s="12"/>
    </row>
    <row r="1302" spans="5:5" x14ac:dyDescent="0.4">
      <c r="E1302" s="12"/>
    </row>
    <row r="1303" spans="5:5" x14ac:dyDescent="0.4">
      <c r="E1303" s="12"/>
    </row>
    <row r="1304" spans="5:5" x14ac:dyDescent="0.4">
      <c r="E1304" s="12"/>
    </row>
    <row r="1305" spans="5:5" x14ac:dyDescent="0.4">
      <c r="E1305" s="12"/>
    </row>
    <row r="1306" spans="5:5" x14ac:dyDescent="0.4">
      <c r="E1306" s="12"/>
    </row>
    <row r="1307" spans="5:5" x14ac:dyDescent="0.4">
      <c r="E1307" s="12"/>
    </row>
    <row r="1308" spans="5:5" x14ac:dyDescent="0.4">
      <c r="E1308" s="12"/>
    </row>
    <row r="1309" spans="5:5" x14ac:dyDescent="0.4">
      <c r="E1309" s="12"/>
    </row>
    <row r="1310" spans="5:5" x14ac:dyDescent="0.4">
      <c r="E1310" s="12"/>
    </row>
    <row r="1311" spans="5:5" x14ac:dyDescent="0.4">
      <c r="E1311" s="12"/>
    </row>
    <row r="1312" spans="5:5" x14ac:dyDescent="0.4">
      <c r="E1312" s="12"/>
    </row>
    <row r="1313" spans="5:5" x14ac:dyDescent="0.4">
      <c r="E1313" s="12"/>
    </row>
    <row r="1314" spans="5:5" x14ac:dyDescent="0.4">
      <c r="E1314" s="12"/>
    </row>
    <row r="1315" spans="5:5" x14ac:dyDescent="0.4">
      <c r="E1315" s="12"/>
    </row>
    <row r="1316" spans="5:5" x14ac:dyDescent="0.4">
      <c r="E1316" s="12"/>
    </row>
    <row r="1317" spans="5:5" x14ac:dyDescent="0.4">
      <c r="E1317" s="12"/>
    </row>
    <row r="1318" spans="5:5" x14ac:dyDescent="0.4">
      <c r="E1318" s="12"/>
    </row>
    <row r="1319" spans="5:5" x14ac:dyDescent="0.4">
      <c r="E1319" s="12"/>
    </row>
    <row r="1320" spans="5:5" x14ac:dyDescent="0.4">
      <c r="E1320" s="12"/>
    </row>
    <row r="1321" spans="5:5" x14ac:dyDescent="0.4">
      <c r="E1321" s="12"/>
    </row>
    <row r="1322" spans="5:5" x14ac:dyDescent="0.4">
      <c r="E1322" s="12"/>
    </row>
    <row r="1323" spans="5:5" x14ac:dyDescent="0.4">
      <c r="E1323" s="12"/>
    </row>
    <row r="1324" spans="5:5" x14ac:dyDescent="0.4">
      <c r="E1324" s="12"/>
    </row>
    <row r="1325" spans="5:5" x14ac:dyDescent="0.4">
      <c r="E1325" s="12"/>
    </row>
    <row r="1326" spans="5:5" x14ac:dyDescent="0.4">
      <c r="E1326" s="12"/>
    </row>
    <row r="1327" spans="5:5" x14ac:dyDescent="0.4">
      <c r="E1327" s="12"/>
    </row>
    <row r="1328" spans="5:5" x14ac:dyDescent="0.4">
      <c r="E1328" s="12"/>
    </row>
    <row r="1329" spans="5:5" x14ac:dyDescent="0.4">
      <c r="E1329" s="12"/>
    </row>
    <row r="1330" spans="5:5" x14ac:dyDescent="0.4">
      <c r="E1330" s="12"/>
    </row>
    <row r="1331" spans="5:5" x14ac:dyDescent="0.4">
      <c r="E1331" s="12"/>
    </row>
    <row r="1332" spans="5:5" x14ac:dyDescent="0.4">
      <c r="E1332" s="12"/>
    </row>
    <row r="1333" spans="5:5" x14ac:dyDescent="0.4">
      <c r="E1333" s="12"/>
    </row>
    <row r="1334" spans="5:5" x14ac:dyDescent="0.4">
      <c r="E1334" s="12"/>
    </row>
    <row r="1335" spans="5:5" x14ac:dyDescent="0.4">
      <c r="E1335" s="12"/>
    </row>
    <row r="1336" spans="5:5" x14ac:dyDescent="0.4">
      <c r="E1336" s="12"/>
    </row>
    <row r="1337" spans="5:5" x14ac:dyDescent="0.4">
      <c r="E1337" s="12"/>
    </row>
    <row r="1338" spans="5:5" x14ac:dyDescent="0.4">
      <c r="E1338" s="12"/>
    </row>
    <row r="1339" spans="5:5" x14ac:dyDescent="0.4">
      <c r="E1339" s="12"/>
    </row>
    <row r="1340" spans="5:5" x14ac:dyDescent="0.4">
      <c r="E1340" s="12"/>
    </row>
    <row r="1341" spans="5:5" x14ac:dyDescent="0.4">
      <c r="E1341" s="12"/>
    </row>
    <row r="1342" spans="5:5" x14ac:dyDescent="0.4">
      <c r="E1342" s="12"/>
    </row>
    <row r="1343" spans="5:5" x14ac:dyDescent="0.4">
      <c r="E1343" s="12"/>
    </row>
    <row r="1344" spans="5:5" x14ac:dyDescent="0.4">
      <c r="E1344" s="12"/>
    </row>
    <row r="1345" spans="5:5" x14ac:dyDescent="0.4">
      <c r="E1345" s="12"/>
    </row>
    <row r="1346" spans="5:5" x14ac:dyDescent="0.4">
      <c r="E1346" s="12"/>
    </row>
    <row r="1347" spans="5:5" x14ac:dyDescent="0.4">
      <c r="E1347" s="12"/>
    </row>
    <row r="1348" spans="5:5" x14ac:dyDescent="0.4">
      <c r="E1348" s="12"/>
    </row>
    <row r="1349" spans="5:5" x14ac:dyDescent="0.4">
      <c r="E1349" s="12"/>
    </row>
    <row r="1350" spans="5:5" x14ac:dyDescent="0.4">
      <c r="E1350" s="12"/>
    </row>
    <row r="1351" spans="5:5" x14ac:dyDescent="0.4">
      <c r="E1351" s="12"/>
    </row>
    <row r="1352" spans="5:5" x14ac:dyDescent="0.4">
      <c r="E1352" s="12"/>
    </row>
    <row r="1353" spans="5:5" x14ac:dyDescent="0.4">
      <c r="E1353" s="12"/>
    </row>
    <row r="1354" spans="5:5" x14ac:dyDescent="0.4">
      <c r="E1354" s="12"/>
    </row>
    <row r="1355" spans="5:5" x14ac:dyDescent="0.4">
      <c r="E1355" s="12"/>
    </row>
    <row r="1356" spans="5:5" x14ac:dyDescent="0.4">
      <c r="E1356" s="12"/>
    </row>
    <row r="1357" spans="5:5" x14ac:dyDescent="0.4">
      <c r="E1357" s="12"/>
    </row>
    <row r="1358" spans="5:5" x14ac:dyDescent="0.4">
      <c r="E1358" s="12"/>
    </row>
    <row r="1359" spans="5:5" x14ac:dyDescent="0.4">
      <c r="E1359" s="12"/>
    </row>
    <row r="1360" spans="5:5" x14ac:dyDescent="0.4">
      <c r="E1360" s="12"/>
    </row>
    <row r="1361" spans="5:5" x14ac:dyDescent="0.4">
      <c r="E1361" s="12"/>
    </row>
    <row r="1362" spans="5:5" x14ac:dyDescent="0.4">
      <c r="E1362" s="12"/>
    </row>
    <row r="1363" spans="5:5" x14ac:dyDescent="0.4">
      <c r="E1363" s="12"/>
    </row>
    <row r="1364" spans="5:5" x14ac:dyDescent="0.4">
      <c r="E1364" s="12"/>
    </row>
    <row r="1365" spans="5:5" x14ac:dyDescent="0.4">
      <c r="E1365" s="12"/>
    </row>
    <row r="1366" spans="5:5" x14ac:dyDescent="0.4">
      <c r="E1366" s="12"/>
    </row>
    <row r="1367" spans="5:5" x14ac:dyDescent="0.4">
      <c r="E1367" s="12"/>
    </row>
    <row r="1368" spans="5:5" x14ac:dyDescent="0.4">
      <c r="E1368" s="12"/>
    </row>
    <row r="1369" spans="5:5" x14ac:dyDescent="0.4">
      <c r="E1369" s="12"/>
    </row>
    <row r="1370" spans="5:5" x14ac:dyDescent="0.4">
      <c r="E1370" s="12"/>
    </row>
    <row r="1371" spans="5:5" x14ac:dyDescent="0.4">
      <c r="E1371" s="12"/>
    </row>
    <row r="1372" spans="5:5" x14ac:dyDescent="0.4">
      <c r="E1372" s="12"/>
    </row>
    <row r="1373" spans="5:5" x14ac:dyDescent="0.4">
      <c r="E1373" s="12"/>
    </row>
    <row r="1374" spans="5:5" x14ac:dyDescent="0.4">
      <c r="E1374" s="12"/>
    </row>
    <row r="1375" spans="5:5" x14ac:dyDescent="0.4">
      <c r="E1375" s="12"/>
    </row>
    <row r="1376" spans="5:5" x14ac:dyDescent="0.4">
      <c r="E1376" s="12"/>
    </row>
    <row r="1377" spans="5:5" x14ac:dyDescent="0.4">
      <c r="E1377" s="12"/>
    </row>
    <row r="1378" spans="5:5" x14ac:dyDescent="0.4">
      <c r="E1378" s="12"/>
    </row>
    <row r="1379" spans="5:5" x14ac:dyDescent="0.4">
      <c r="E1379" s="12"/>
    </row>
    <row r="1380" spans="5:5" x14ac:dyDescent="0.4">
      <c r="E1380" s="12"/>
    </row>
    <row r="1381" spans="5:5" x14ac:dyDescent="0.4">
      <c r="E1381" s="12"/>
    </row>
    <row r="1382" spans="5:5" x14ac:dyDescent="0.4">
      <c r="E1382" s="12"/>
    </row>
    <row r="1383" spans="5:5" x14ac:dyDescent="0.4">
      <c r="E1383" s="12"/>
    </row>
    <row r="1384" spans="5:5" x14ac:dyDescent="0.4">
      <c r="E1384" s="12"/>
    </row>
    <row r="1385" spans="5:5" x14ac:dyDescent="0.4">
      <c r="E1385" s="12"/>
    </row>
    <row r="1386" spans="5:5" x14ac:dyDescent="0.4">
      <c r="E1386" s="12"/>
    </row>
    <row r="1387" spans="5:5" x14ac:dyDescent="0.4">
      <c r="E1387" s="12"/>
    </row>
    <row r="1388" spans="5:5" x14ac:dyDescent="0.4">
      <c r="E1388" s="12"/>
    </row>
    <row r="1389" spans="5:5" x14ac:dyDescent="0.4">
      <c r="E1389" s="12"/>
    </row>
    <row r="1390" spans="5:5" x14ac:dyDescent="0.4">
      <c r="E1390" s="12"/>
    </row>
    <row r="1391" spans="5:5" x14ac:dyDescent="0.4">
      <c r="E1391" s="12"/>
    </row>
    <row r="1392" spans="5:5" x14ac:dyDescent="0.4">
      <c r="E1392" s="12"/>
    </row>
    <row r="1393" spans="5:5" x14ac:dyDescent="0.4">
      <c r="E1393" s="12"/>
    </row>
    <row r="1394" spans="5:5" x14ac:dyDescent="0.4">
      <c r="E1394" s="12"/>
    </row>
    <row r="1395" spans="5:5" x14ac:dyDescent="0.4">
      <c r="E1395" s="12"/>
    </row>
    <row r="1396" spans="5:5" x14ac:dyDescent="0.4">
      <c r="E1396" s="12"/>
    </row>
    <row r="1397" spans="5:5" x14ac:dyDescent="0.4">
      <c r="E1397" s="12"/>
    </row>
    <row r="1398" spans="5:5" x14ac:dyDescent="0.4">
      <c r="E1398" s="12"/>
    </row>
    <row r="1399" spans="5:5" x14ac:dyDescent="0.4">
      <c r="E1399" s="12"/>
    </row>
    <row r="1400" spans="5:5" x14ac:dyDescent="0.4">
      <c r="E1400" s="12"/>
    </row>
    <row r="1401" spans="5:5" x14ac:dyDescent="0.4">
      <c r="E1401" s="12"/>
    </row>
    <row r="1402" spans="5:5" x14ac:dyDescent="0.4">
      <c r="E1402" s="12"/>
    </row>
    <row r="1403" spans="5:5" x14ac:dyDescent="0.4">
      <c r="E1403" s="12"/>
    </row>
    <row r="1404" spans="5:5" x14ac:dyDescent="0.4">
      <c r="E1404" s="12"/>
    </row>
    <row r="1405" spans="5:5" x14ac:dyDescent="0.4">
      <c r="E1405" s="12"/>
    </row>
    <row r="1406" spans="5:5" x14ac:dyDescent="0.4">
      <c r="E1406" s="12"/>
    </row>
    <row r="1407" spans="5:5" x14ac:dyDescent="0.4">
      <c r="E1407" s="12"/>
    </row>
    <row r="1408" spans="5:5" x14ac:dyDescent="0.4">
      <c r="E1408" s="12"/>
    </row>
    <row r="1409" spans="5:5" x14ac:dyDescent="0.4">
      <c r="E1409" s="12"/>
    </row>
    <row r="1410" spans="5:5" x14ac:dyDescent="0.4">
      <c r="E1410" s="12"/>
    </row>
    <row r="1411" spans="5:5" x14ac:dyDescent="0.4">
      <c r="E1411" s="12"/>
    </row>
    <row r="1412" spans="5:5" x14ac:dyDescent="0.4">
      <c r="E1412" s="12"/>
    </row>
    <row r="1413" spans="5:5" x14ac:dyDescent="0.4">
      <c r="E1413" s="12"/>
    </row>
    <row r="1414" spans="5:5" x14ac:dyDescent="0.4">
      <c r="E1414" s="12"/>
    </row>
    <row r="1415" spans="5:5" x14ac:dyDescent="0.4">
      <c r="E1415" s="12"/>
    </row>
    <row r="1416" spans="5:5" x14ac:dyDescent="0.4">
      <c r="E1416" s="12"/>
    </row>
    <row r="1417" spans="5:5" x14ac:dyDescent="0.4">
      <c r="E1417" s="12"/>
    </row>
    <row r="1418" spans="5:5" x14ac:dyDescent="0.4">
      <c r="E1418" s="12"/>
    </row>
    <row r="1419" spans="5:5" x14ac:dyDescent="0.4">
      <c r="E1419" s="12"/>
    </row>
    <row r="1420" spans="5:5" x14ac:dyDescent="0.4">
      <c r="E1420" s="12"/>
    </row>
    <row r="1421" spans="5:5" x14ac:dyDescent="0.4">
      <c r="E1421" s="12"/>
    </row>
    <row r="1422" spans="5:5" x14ac:dyDescent="0.4">
      <c r="E1422" s="12"/>
    </row>
    <row r="1423" spans="5:5" x14ac:dyDescent="0.4">
      <c r="E1423" s="12"/>
    </row>
    <row r="1424" spans="5:5" x14ac:dyDescent="0.4">
      <c r="E1424" s="12"/>
    </row>
    <row r="1425" spans="5:5" x14ac:dyDescent="0.4">
      <c r="E1425" s="12"/>
    </row>
    <row r="1426" spans="5:5" x14ac:dyDescent="0.4">
      <c r="E1426" s="12"/>
    </row>
    <row r="1427" spans="5:5" x14ac:dyDescent="0.4">
      <c r="E1427" s="12"/>
    </row>
    <row r="1428" spans="5:5" x14ac:dyDescent="0.4">
      <c r="E1428" s="12"/>
    </row>
    <row r="1429" spans="5:5" x14ac:dyDescent="0.4">
      <c r="E1429" s="12"/>
    </row>
    <row r="1430" spans="5:5" x14ac:dyDescent="0.4">
      <c r="E1430" s="12"/>
    </row>
    <row r="1431" spans="5:5" x14ac:dyDescent="0.4">
      <c r="E1431" s="12"/>
    </row>
    <row r="1432" spans="5:5" x14ac:dyDescent="0.4">
      <c r="E1432" s="12"/>
    </row>
    <row r="1433" spans="5:5" x14ac:dyDescent="0.4">
      <c r="E1433" s="12"/>
    </row>
    <row r="1434" spans="5:5" x14ac:dyDescent="0.4">
      <c r="E1434" s="12"/>
    </row>
    <row r="1435" spans="5:5" x14ac:dyDescent="0.4">
      <c r="E1435" s="12"/>
    </row>
    <row r="1436" spans="5:5" x14ac:dyDescent="0.4">
      <c r="E1436" s="12"/>
    </row>
    <row r="1437" spans="5:5" x14ac:dyDescent="0.4">
      <c r="E1437" s="12"/>
    </row>
    <row r="1438" spans="5:5" x14ac:dyDescent="0.4">
      <c r="E1438" s="12"/>
    </row>
    <row r="1439" spans="5:5" x14ac:dyDescent="0.4">
      <c r="E1439" s="12"/>
    </row>
    <row r="1440" spans="5:5" x14ac:dyDescent="0.4">
      <c r="E1440" s="12"/>
    </row>
    <row r="1441" spans="5:5" x14ac:dyDescent="0.4">
      <c r="E1441" s="12"/>
    </row>
    <row r="1442" spans="5:5" x14ac:dyDescent="0.4">
      <c r="E1442" s="12"/>
    </row>
    <row r="1443" spans="5:5" x14ac:dyDescent="0.4">
      <c r="E1443" s="12"/>
    </row>
    <row r="1444" spans="5:5" x14ac:dyDescent="0.4">
      <c r="E1444" s="12"/>
    </row>
    <row r="1445" spans="5:5" x14ac:dyDescent="0.4">
      <c r="E1445" s="12"/>
    </row>
    <row r="1446" spans="5:5" x14ac:dyDescent="0.4">
      <c r="E1446" s="12"/>
    </row>
    <row r="1447" spans="5:5" x14ac:dyDescent="0.4">
      <c r="E1447" s="12"/>
    </row>
    <row r="1448" spans="5:5" x14ac:dyDescent="0.4">
      <c r="E1448" s="12"/>
    </row>
    <row r="1449" spans="5:5" x14ac:dyDescent="0.4">
      <c r="E1449" s="12"/>
    </row>
    <row r="1450" spans="5:5" x14ac:dyDescent="0.4">
      <c r="E1450" s="12"/>
    </row>
    <row r="1451" spans="5:5" x14ac:dyDescent="0.4">
      <c r="E1451" s="12"/>
    </row>
    <row r="1452" spans="5:5" x14ac:dyDescent="0.4">
      <c r="E1452" s="12"/>
    </row>
    <row r="1453" spans="5:5" x14ac:dyDescent="0.4">
      <c r="E1453" s="12"/>
    </row>
    <row r="1454" spans="5:5" x14ac:dyDescent="0.4">
      <c r="E1454" s="12"/>
    </row>
    <row r="1455" spans="5:5" x14ac:dyDescent="0.4">
      <c r="E1455" s="12"/>
    </row>
    <row r="1456" spans="5:5" x14ac:dyDescent="0.4">
      <c r="E1456" s="12"/>
    </row>
    <row r="1457" spans="5:5" x14ac:dyDescent="0.4">
      <c r="E1457" s="12"/>
    </row>
    <row r="1458" spans="5:5" x14ac:dyDescent="0.4">
      <c r="E1458" s="12"/>
    </row>
    <row r="1459" spans="5:5" x14ac:dyDescent="0.4">
      <c r="E1459" s="12"/>
    </row>
    <row r="1460" spans="5:5" x14ac:dyDescent="0.4">
      <c r="E1460" s="12"/>
    </row>
    <row r="1461" spans="5:5" x14ac:dyDescent="0.4">
      <c r="E1461" s="12"/>
    </row>
    <row r="1462" spans="5:5" x14ac:dyDescent="0.4">
      <c r="E1462" s="12"/>
    </row>
    <row r="1463" spans="5:5" x14ac:dyDescent="0.4">
      <c r="E1463" s="12"/>
    </row>
    <row r="1464" spans="5:5" x14ac:dyDescent="0.4">
      <c r="E1464" s="12"/>
    </row>
    <row r="1465" spans="5:5" x14ac:dyDescent="0.4">
      <c r="E1465" s="12"/>
    </row>
    <row r="1466" spans="5:5" x14ac:dyDescent="0.4">
      <c r="E1466" s="12"/>
    </row>
    <row r="1467" spans="5:5" x14ac:dyDescent="0.4">
      <c r="E1467" s="12"/>
    </row>
    <row r="1468" spans="5:5" x14ac:dyDescent="0.4">
      <c r="E1468" s="12"/>
    </row>
    <row r="1469" spans="5:5" x14ac:dyDescent="0.4">
      <c r="E1469" s="12"/>
    </row>
    <row r="1470" spans="5:5" x14ac:dyDescent="0.4">
      <c r="E1470" s="12"/>
    </row>
    <row r="1471" spans="5:5" x14ac:dyDescent="0.4">
      <c r="E1471" s="12"/>
    </row>
    <row r="1472" spans="5:5" x14ac:dyDescent="0.4">
      <c r="E1472" s="12"/>
    </row>
    <row r="1473" spans="5:5" x14ac:dyDescent="0.4">
      <c r="E1473" s="12"/>
    </row>
    <row r="1474" spans="5:5" x14ac:dyDescent="0.4">
      <c r="E1474" s="12"/>
    </row>
    <row r="1475" spans="5:5" x14ac:dyDescent="0.4">
      <c r="E1475" s="12"/>
    </row>
    <row r="1476" spans="5:5" x14ac:dyDescent="0.4">
      <c r="E1476" s="12"/>
    </row>
    <row r="1477" spans="5:5" x14ac:dyDescent="0.4">
      <c r="E1477" s="12"/>
    </row>
    <row r="1478" spans="5:5" x14ac:dyDescent="0.4">
      <c r="E1478" s="12"/>
    </row>
    <row r="1479" spans="5:5" x14ac:dyDescent="0.4">
      <c r="E1479" s="12"/>
    </row>
    <row r="1480" spans="5:5" x14ac:dyDescent="0.4">
      <c r="E1480" s="12"/>
    </row>
    <row r="1481" spans="5:5" x14ac:dyDescent="0.4">
      <c r="E1481" s="12"/>
    </row>
    <row r="1482" spans="5:5" x14ac:dyDescent="0.4">
      <c r="E1482" s="12"/>
    </row>
    <row r="1483" spans="5:5" x14ac:dyDescent="0.4">
      <c r="E1483" s="12"/>
    </row>
    <row r="1484" spans="5:5" x14ac:dyDescent="0.4">
      <c r="E1484" s="12"/>
    </row>
    <row r="1485" spans="5:5" x14ac:dyDescent="0.4">
      <c r="E1485" s="12"/>
    </row>
    <row r="1486" spans="5:5" x14ac:dyDescent="0.4">
      <c r="E1486" s="12"/>
    </row>
    <row r="1487" spans="5:5" x14ac:dyDescent="0.4">
      <c r="E1487" s="12"/>
    </row>
    <row r="1488" spans="5:5" x14ac:dyDescent="0.4">
      <c r="E1488" s="12"/>
    </row>
    <row r="1489" spans="5:5" x14ac:dyDescent="0.4">
      <c r="E1489" s="12"/>
    </row>
    <row r="1490" spans="5:5" x14ac:dyDescent="0.4">
      <c r="E1490" s="12"/>
    </row>
    <row r="1491" spans="5:5" x14ac:dyDescent="0.4">
      <c r="E1491" s="12"/>
    </row>
    <row r="1492" spans="5:5" x14ac:dyDescent="0.4">
      <c r="E1492" s="12"/>
    </row>
    <row r="1493" spans="5:5" x14ac:dyDescent="0.4">
      <c r="E1493" s="12"/>
    </row>
    <row r="1494" spans="5:5" x14ac:dyDescent="0.4">
      <c r="E1494" s="12"/>
    </row>
    <row r="1495" spans="5:5" x14ac:dyDescent="0.4">
      <c r="E1495" s="12"/>
    </row>
    <row r="1496" spans="5:5" x14ac:dyDescent="0.4">
      <c r="E1496" s="12"/>
    </row>
    <row r="1497" spans="5:5" x14ac:dyDescent="0.4">
      <c r="E1497" s="12"/>
    </row>
    <row r="1498" spans="5:5" x14ac:dyDescent="0.4">
      <c r="E1498" s="12"/>
    </row>
    <row r="1499" spans="5:5" x14ac:dyDescent="0.4">
      <c r="E1499" s="12"/>
    </row>
    <row r="1500" spans="5:5" x14ac:dyDescent="0.4">
      <c r="E1500" s="12"/>
    </row>
    <row r="1501" spans="5:5" x14ac:dyDescent="0.4">
      <c r="E1501" s="12"/>
    </row>
    <row r="1502" spans="5:5" x14ac:dyDescent="0.4">
      <c r="E1502" s="12"/>
    </row>
    <row r="1503" spans="5:5" x14ac:dyDescent="0.4">
      <c r="E1503" s="12"/>
    </row>
    <row r="1504" spans="5:5" x14ac:dyDescent="0.4">
      <c r="E1504" s="12"/>
    </row>
    <row r="1505" spans="5:5" x14ac:dyDescent="0.4">
      <c r="E1505" s="12"/>
    </row>
    <row r="1506" spans="5:5" x14ac:dyDescent="0.4">
      <c r="E1506" s="12"/>
    </row>
    <row r="1507" spans="5:5" x14ac:dyDescent="0.4">
      <c r="E1507" s="12"/>
    </row>
    <row r="1508" spans="5:5" x14ac:dyDescent="0.4">
      <c r="E1508" s="12"/>
    </row>
    <row r="1509" spans="5:5" x14ac:dyDescent="0.4">
      <c r="E1509" s="12"/>
    </row>
    <row r="1510" spans="5:5" x14ac:dyDescent="0.4">
      <c r="E1510" s="12"/>
    </row>
    <row r="1511" spans="5:5" x14ac:dyDescent="0.4">
      <c r="E1511" s="12"/>
    </row>
    <row r="1512" spans="5:5" x14ac:dyDescent="0.4">
      <c r="E1512" s="12"/>
    </row>
    <row r="1513" spans="5:5" x14ac:dyDescent="0.4">
      <c r="E1513" s="12"/>
    </row>
    <row r="1514" spans="5:5" x14ac:dyDescent="0.4">
      <c r="E1514" s="12"/>
    </row>
    <row r="1515" spans="5:5" x14ac:dyDescent="0.4">
      <c r="E1515" s="12"/>
    </row>
    <row r="1516" spans="5:5" x14ac:dyDescent="0.4">
      <c r="E1516" s="12"/>
    </row>
    <row r="1517" spans="5:5" x14ac:dyDescent="0.4">
      <c r="E1517" s="12"/>
    </row>
    <row r="1518" spans="5:5" x14ac:dyDescent="0.4">
      <c r="E1518" s="12"/>
    </row>
    <row r="1519" spans="5:5" x14ac:dyDescent="0.4">
      <c r="E1519" s="12"/>
    </row>
    <row r="1520" spans="5:5" x14ac:dyDescent="0.4">
      <c r="E1520" s="12"/>
    </row>
    <row r="1521" spans="5:5" x14ac:dyDescent="0.4">
      <c r="E1521" s="12"/>
    </row>
    <row r="1522" spans="5:5" x14ac:dyDescent="0.4">
      <c r="E1522" s="12"/>
    </row>
    <row r="1523" spans="5:5" x14ac:dyDescent="0.4">
      <c r="E1523" s="12"/>
    </row>
    <row r="1524" spans="5:5" x14ac:dyDescent="0.4">
      <c r="E1524" s="12"/>
    </row>
    <row r="1525" spans="5:5" x14ac:dyDescent="0.4">
      <c r="E1525" s="12"/>
    </row>
    <row r="1526" spans="5:5" x14ac:dyDescent="0.4">
      <c r="E1526" s="12"/>
    </row>
    <row r="1527" spans="5:5" x14ac:dyDescent="0.4">
      <c r="E1527" s="12"/>
    </row>
    <row r="1528" spans="5:5" x14ac:dyDescent="0.4">
      <c r="E1528" s="12"/>
    </row>
    <row r="1529" spans="5:5" x14ac:dyDescent="0.4">
      <c r="E1529" s="12"/>
    </row>
    <row r="1530" spans="5:5" x14ac:dyDescent="0.4">
      <c r="E1530" s="12"/>
    </row>
    <row r="1531" spans="5:5" x14ac:dyDescent="0.4">
      <c r="E1531" s="12"/>
    </row>
    <row r="1532" spans="5:5" x14ac:dyDescent="0.4">
      <c r="E1532" s="12"/>
    </row>
    <row r="1533" spans="5:5" x14ac:dyDescent="0.4">
      <c r="E1533" s="12"/>
    </row>
    <row r="1534" spans="5:5" x14ac:dyDescent="0.4">
      <c r="E1534" s="12"/>
    </row>
    <row r="1535" spans="5:5" x14ac:dyDescent="0.4">
      <c r="E1535" s="12"/>
    </row>
    <row r="1536" spans="5:5" x14ac:dyDescent="0.4">
      <c r="E1536" s="12"/>
    </row>
    <row r="1537" spans="5:5" x14ac:dyDescent="0.4">
      <c r="E1537" s="12"/>
    </row>
    <row r="1538" spans="5:5" x14ac:dyDescent="0.4">
      <c r="E1538" s="12"/>
    </row>
    <row r="1539" spans="5:5" x14ac:dyDescent="0.4">
      <c r="E1539" s="12"/>
    </row>
    <row r="1540" spans="5:5" x14ac:dyDescent="0.4">
      <c r="E1540" s="12"/>
    </row>
    <row r="1541" spans="5:5" x14ac:dyDescent="0.4">
      <c r="E1541" s="12"/>
    </row>
    <row r="1542" spans="5:5" x14ac:dyDescent="0.4">
      <c r="E1542" s="12"/>
    </row>
    <row r="1543" spans="5:5" x14ac:dyDescent="0.4">
      <c r="E1543" s="12"/>
    </row>
    <row r="1544" spans="5:5" x14ac:dyDescent="0.4">
      <c r="E1544" s="12"/>
    </row>
    <row r="1545" spans="5:5" x14ac:dyDescent="0.4">
      <c r="E1545" s="12"/>
    </row>
    <row r="1546" spans="5:5" x14ac:dyDescent="0.4">
      <c r="E1546" s="12"/>
    </row>
    <row r="1547" spans="5:5" x14ac:dyDescent="0.4">
      <c r="E1547" s="12"/>
    </row>
    <row r="1548" spans="5:5" x14ac:dyDescent="0.4">
      <c r="E1548" s="12"/>
    </row>
    <row r="1549" spans="5:5" x14ac:dyDescent="0.4">
      <c r="E1549" s="12"/>
    </row>
    <row r="1550" spans="5:5" x14ac:dyDescent="0.4">
      <c r="E1550" s="12"/>
    </row>
    <row r="1551" spans="5:5" x14ac:dyDescent="0.4">
      <c r="E1551" s="12"/>
    </row>
    <row r="1552" spans="5:5" x14ac:dyDescent="0.4">
      <c r="E1552" s="12"/>
    </row>
    <row r="1553" spans="5:5" x14ac:dyDescent="0.4">
      <c r="E1553" s="12"/>
    </row>
    <row r="1554" spans="5:5" x14ac:dyDescent="0.4">
      <c r="E1554" s="12"/>
    </row>
    <row r="1555" spans="5:5" x14ac:dyDescent="0.4">
      <c r="E1555" s="12"/>
    </row>
    <row r="1556" spans="5:5" x14ac:dyDescent="0.4">
      <c r="E1556" s="12"/>
    </row>
    <row r="1557" spans="5:5" x14ac:dyDescent="0.4">
      <c r="E1557" s="12"/>
    </row>
    <row r="1558" spans="5:5" x14ac:dyDescent="0.4">
      <c r="E1558" s="12"/>
    </row>
    <row r="1559" spans="5:5" x14ac:dyDescent="0.4">
      <c r="E1559" s="12"/>
    </row>
    <row r="1560" spans="5:5" x14ac:dyDescent="0.4">
      <c r="E1560" s="12"/>
    </row>
    <row r="1561" spans="5:5" x14ac:dyDescent="0.4">
      <c r="E1561" s="12"/>
    </row>
    <row r="1562" spans="5:5" x14ac:dyDescent="0.4">
      <c r="E1562" s="12"/>
    </row>
    <row r="1563" spans="5:5" x14ac:dyDescent="0.4">
      <c r="E1563" s="12"/>
    </row>
    <row r="1564" spans="5:5" x14ac:dyDescent="0.4">
      <c r="E1564" s="12"/>
    </row>
    <row r="1565" spans="5:5" x14ac:dyDescent="0.4">
      <c r="E1565" s="12"/>
    </row>
    <row r="1566" spans="5:5" x14ac:dyDescent="0.4">
      <c r="E1566" s="12"/>
    </row>
    <row r="1567" spans="5:5" x14ac:dyDescent="0.4">
      <c r="E1567" s="12"/>
    </row>
    <row r="1568" spans="5:5" x14ac:dyDescent="0.4">
      <c r="E1568" s="12"/>
    </row>
    <row r="1569" spans="5:5" x14ac:dyDescent="0.4">
      <c r="E1569" s="12"/>
    </row>
    <row r="1570" spans="5:5" x14ac:dyDescent="0.4">
      <c r="E1570" s="12"/>
    </row>
    <row r="1571" spans="5:5" x14ac:dyDescent="0.4">
      <c r="E1571" s="12"/>
    </row>
    <row r="1572" spans="5:5" x14ac:dyDescent="0.4">
      <c r="E1572" s="12"/>
    </row>
    <row r="1573" spans="5:5" x14ac:dyDescent="0.4">
      <c r="E1573" s="12"/>
    </row>
    <row r="1574" spans="5:5" x14ac:dyDescent="0.4">
      <c r="E1574" s="12"/>
    </row>
    <row r="1575" spans="5:5" x14ac:dyDescent="0.4">
      <c r="E1575" s="12"/>
    </row>
    <row r="1576" spans="5:5" x14ac:dyDescent="0.4">
      <c r="E1576" s="12"/>
    </row>
    <row r="1577" spans="5:5" x14ac:dyDescent="0.4">
      <c r="E1577" s="12"/>
    </row>
    <row r="1578" spans="5:5" x14ac:dyDescent="0.4">
      <c r="E1578" s="12"/>
    </row>
    <row r="1579" spans="5:5" x14ac:dyDescent="0.4">
      <c r="E1579" s="12"/>
    </row>
    <row r="1580" spans="5:5" x14ac:dyDescent="0.4">
      <c r="E1580" s="12"/>
    </row>
    <row r="1581" spans="5:5" x14ac:dyDescent="0.4">
      <c r="E1581" s="12"/>
    </row>
    <row r="1582" spans="5:5" x14ac:dyDescent="0.4">
      <c r="E1582" s="12"/>
    </row>
    <row r="1583" spans="5:5" x14ac:dyDescent="0.4">
      <c r="E1583" s="12"/>
    </row>
    <row r="1584" spans="5:5" x14ac:dyDescent="0.4">
      <c r="E1584" s="12"/>
    </row>
    <row r="1585" spans="5:5" x14ac:dyDescent="0.4">
      <c r="E1585" s="12"/>
    </row>
    <row r="1586" spans="5:5" x14ac:dyDescent="0.4">
      <c r="E1586" s="12"/>
    </row>
    <row r="1587" spans="5:5" x14ac:dyDescent="0.4">
      <c r="E1587" s="12"/>
    </row>
    <row r="1588" spans="5:5" x14ac:dyDescent="0.4">
      <c r="E1588" s="12"/>
    </row>
    <row r="1589" spans="5:5" x14ac:dyDescent="0.4">
      <c r="E1589" s="12"/>
    </row>
    <row r="1590" spans="5:5" x14ac:dyDescent="0.4">
      <c r="E1590" s="12"/>
    </row>
    <row r="1591" spans="5:5" x14ac:dyDescent="0.4">
      <c r="E1591" s="12"/>
    </row>
    <row r="1592" spans="5:5" x14ac:dyDescent="0.4">
      <c r="E1592" s="12"/>
    </row>
    <row r="1593" spans="5:5" x14ac:dyDescent="0.4">
      <c r="E1593" s="12"/>
    </row>
    <row r="1594" spans="5:5" x14ac:dyDescent="0.4">
      <c r="E1594" s="12"/>
    </row>
    <row r="1595" spans="5:5" x14ac:dyDescent="0.4">
      <c r="E1595" s="12"/>
    </row>
    <row r="1596" spans="5:5" x14ac:dyDescent="0.4">
      <c r="E1596" s="12"/>
    </row>
    <row r="1597" spans="5:5" x14ac:dyDescent="0.4">
      <c r="E1597" s="12"/>
    </row>
    <row r="1598" spans="5:5" x14ac:dyDescent="0.4">
      <c r="E1598" s="12"/>
    </row>
    <row r="1599" spans="5:5" x14ac:dyDescent="0.4">
      <c r="E1599" s="12"/>
    </row>
    <row r="1600" spans="5:5" x14ac:dyDescent="0.4">
      <c r="E1600" s="12"/>
    </row>
    <row r="1601" spans="5:5" x14ac:dyDescent="0.4">
      <c r="E1601" s="12"/>
    </row>
    <row r="1602" spans="5:5" x14ac:dyDescent="0.4">
      <c r="E1602" s="12"/>
    </row>
    <row r="1603" spans="5:5" x14ac:dyDescent="0.4">
      <c r="E1603" s="12"/>
    </row>
    <row r="1604" spans="5:5" x14ac:dyDescent="0.4">
      <c r="E1604" s="12"/>
    </row>
    <row r="1605" spans="5:5" x14ac:dyDescent="0.4">
      <c r="E1605" s="12"/>
    </row>
    <row r="1606" spans="5:5" x14ac:dyDescent="0.4">
      <c r="E1606" s="12"/>
    </row>
    <row r="1607" spans="5:5" x14ac:dyDescent="0.4">
      <c r="E1607" s="12"/>
    </row>
    <row r="1608" spans="5:5" x14ac:dyDescent="0.4">
      <c r="E1608" s="12"/>
    </row>
    <row r="1609" spans="5:5" x14ac:dyDescent="0.4">
      <c r="E1609" s="12"/>
    </row>
    <row r="1610" spans="5:5" x14ac:dyDescent="0.4">
      <c r="E1610" s="12"/>
    </row>
    <row r="1611" spans="5:5" x14ac:dyDescent="0.4">
      <c r="E1611" s="12"/>
    </row>
    <row r="1612" spans="5:5" x14ac:dyDescent="0.4">
      <c r="E1612" s="12"/>
    </row>
    <row r="1613" spans="5:5" x14ac:dyDescent="0.4">
      <c r="E1613" s="12"/>
    </row>
    <row r="1614" spans="5:5" x14ac:dyDescent="0.4">
      <c r="E1614" s="12"/>
    </row>
    <row r="1615" spans="5:5" x14ac:dyDescent="0.4">
      <c r="E1615" s="12"/>
    </row>
    <row r="1616" spans="5:5" x14ac:dyDescent="0.4">
      <c r="E1616" s="12"/>
    </row>
    <row r="1617" spans="5:5" x14ac:dyDescent="0.4">
      <c r="E1617" s="12"/>
    </row>
    <row r="1618" spans="5:5" x14ac:dyDescent="0.4">
      <c r="E1618" s="12"/>
    </row>
    <row r="1619" spans="5:5" x14ac:dyDescent="0.4">
      <c r="E1619" s="12"/>
    </row>
    <row r="1620" spans="5:5" x14ac:dyDescent="0.4">
      <c r="E1620" s="12"/>
    </row>
    <row r="1621" spans="5:5" x14ac:dyDescent="0.4">
      <c r="E1621" s="12"/>
    </row>
    <row r="1622" spans="5:5" x14ac:dyDescent="0.4">
      <c r="E1622" s="12"/>
    </row>
    <row r="1623" spans="5:5" x14ac:dyDescent="0.4">
      <c r="E1623" s="12"/>
    </row>
    <row r="1624" spans="5:5" x14ac:dyDescent="0.4">
      <c r="E1624" s="12"/>
    </row>
    <row r="1625" spans="5:5" x14ac:dyDescent="0.4">
      <c r="E1625" s="12"/>
    </row>
    <row r="1626" spans="5:5" x14ac:dyDescent="0.4">
      <c r="E1626" s="12"/>
    </row>
    <row r="1627" spans="5:5" x14ac:dyDescent="0.4">
      <c r="E1627" s="12"/>
    </row>
    <row r="1628" spans="5:5" x14ac:dyDescent="0.4">
      <c r="E1628" s="12"/>
    </row>
    <row r="1629" spans="5:5" x14ac:dyDescent="0.4">
      <c r="E1629" s="12"/>
    </row>
    <row r="1630" spans="5:5" x14ac:dyDescent="0.4">
      <c r="E1630" s="12"/>
    </row>
    <row r="1631" spans="5:5" x14ac:dyDescent="0.4">
      <c r="E1631" s="12"/>
    </row>
    <row r="1632" spans="5:5" x14ac:dyDescent="0.4">
      <c r="E1632" s="12"/>
    </row>
    <row r="1633" spans="5:5" x14ac:dyDescent="0.4">
      <c r="E1633" s="12"/>
    </row>
    <row r="1634" spans="5:5" x14ac:dyDescent="0.4">
      <c r="E1634" s="12"/>
    </row>
    <row r="1635" spans="5:5" x14ac:dyDescent="0.4">
      <c r="E1635" s="12"/>
    </row>
    <row r="1636" spans="5:5" x14ac:dyDescent="0.4">
      <c r="E1636" s="12"/>
    </row>
    <row r="1637" spans="5:5" x14ac:dyDescent="0.4">
      <c r="E1637" s="12"/>
    </row>
    <row r="1638" spans="5:5" x14ac:dyDescent="0.4">
      <c r="E1638" s="12"/>
    </row>
    <row r="1639" spans="5:5" x14ac:dyDescent="0.4">
      <c r="E1639" s="12"/>
    </row>
    <row r="1640" spans="5:5" x14ac:dyDescent="0.4">
      <c r="E1640" s="12"/>
    </row>
    <row r="1641" spans="5:5" x14ac:dyDescent="0.4">
      <c r="E1641" s="12"/>
    </row>
    <row r="1642" spans="5:5" x14ac:dyDescent="0.4">
      <c r="E1642" s="12"/>
    </row>
    <row r="1643" spans="5:5" x14ac:dyDescent="0.4">
      <c r="E1643" s="12"/>
    </row>
    <row r="1644" spans="5:5" x14ac:dyDescent="0.4">
      <c r="E1644" s="12"/>
    </row>
    <row r="1645" spans="5:5" x14ac:dyDescent="0.4">
      <c r="E1645" s="12"/>
    </row>
    <row r="1646" spans="5:5" x14ac:dyDescent="0.4">
      <c r="E1646" s="12"/>
    </row>
    <row r="1647" spans="5:5" x14ac:dyDescent="0.4">
      <c r="E1647" s="12"/>
    </row>
    <row r="1648" spans="5:5" x14ac:dyDescent="0.4">
      <c r="E1648" s="12"/>
    </row>
    <row r="1649" spans="5:5" x14ac:dyDescent="0.4">
      <c r="E1649" s="12"/>
    </row>
    <row r="1650" spans="5:5" x14ac:dyDescent="0.4">
      <c r="E1650" s="12"/>
    </row>
    <row r="1651" spans="5:5" x14ac:dyDescent="0.4">
      <c r="E1651" s="12"/>
    </row>
    <row r="1652" spans="5:5" x14ac:dyDescent="0.4">
      <c r="E1652" s="12"/>
    </row>
    <row r="1653" spans="5:5" x14ac:dyDescent="0.4">
      <c r="E1653" s="12"/>
    </row>
    <row r="1654" spans="5:5" x14ac:dyDescent="0.4">
      <c r="E1654" s="12"/>
    </row>
    <row r="1655" spans="5:5" x14ac:dyDescent="0.4">
      <c r="E1655" s="12"/>
    </row>
    <row r="1656" spans="5:5" x14ac:dyDescent="0.4">
      <c r="E1656" s="12"/>
    </row>
    <row r="1657" spans="5:5" x14ac:dyDescent="0.4">
      <c r="E1657" s="12"/>
    </row>
    <row r="1658" spans="5:5" x14ac:dyDescent="0.4">
      <c r="E1658" s="12"/>
    </row>
    <row r="1659" spans="5:5" x14ac:dyDescent="0.4">
      <c r="E1659" s="12"/>
    </row>
    <row r="1660" spans="5:5" x14ac:dyDescent="0.4">
      <c r="E1660" s="12"/>
    </row>
    <row r="1661" spans="5:5" x14ac:dyDescent="0.4">
      <c r="E1661" s="12"/>
    </row>
    <row r="1662" spans="5:5" x14ac:dyDescent="0.4">
      <c r="E1662" s="12"/>
    </row>
    <row r="1663" spans="5:5" x14ac:dyDescent="0.4">
      <c r="E1663" s="12"/>
    </row>
    <row r="1664" spans="5:5" x14ac:dyDescent="0.4">
      <c r="E1664" s="12"/>
    </row>
    <row r="1665" spans="5:5" x14ac:dyDescent="0.4">
      <c r="E1665" s="12"/>
    </row>
    <row r="1666" spans="5:5" x14ac:dyDescent="0.4">
      <c r="E1666" s="12"/>
    </row>
    <row r="1667" spans="5:5" x14ac:dyDescent="0.4">
      <c r="E1667" s="12"/>
    </row>
    <row r="1668" spans="5:5" x14ac:dyDescent="0.4">
      <c r="E1668" s="12"/>
    </row>
    <row r="1669" spans="5:5" x14ac:dyDescent="0.4">
      <c r="E1669" s="12"/>
    </row>
    <row r="1670" spans="5:5" x14ac:dyDescent="0.4">
      <c r="E1670" s="12"/>
    </row>
    <row r="1671" spans="5:5" x14ac:dyDescent="0.4">
      <c r="E1671" s="12"/>
    </row>
    <row r="1672" spans="5:5" x14ac:dyDescent="0.4">
      <c r="E1672" s="12"/>
    </row>
    <row r="1673" spans="5:5" x14ac:dyDescent="0.4">
      <c r="E1673" s="12"/>
    </row>
    <row r="1674" spans="5:5" x14ac:dyDescent="0.4">
      <c r="E1674" s="12"/>
    </row>
    <row r="1675" spans="5:5" x14ac:dyDescent="0.4">
      <c r="E1675" s="12"/>
    </row>
    <row r="1676" spans="5:5" x14ac:dyDescent="0.4">
      <c r="E1676" s="12"/>
    </row>
    <row r="1677" spans="5:5" x14ac:dyDescent="0.4">
      <c r="E1677" s="12"/>
    </row>
    <row r="1678" spans="5:5" x14ac:dyDescent="0.4">
      <c r="E1678" s="12"/>
    </row>
    <row r="1679" spans="5:5" x14ac:dyDescent="0.4">
      <c r="E1679" s="12"/>
    </row>
    <row r="1680" spans="5:5" x14ac:dyDescent="0.4">
      <c r="E1680" s="12"/>
    </row>
    <row r="1681" spans="5:5" x14ac:dyDescent="0.4">
      <c r="E1681" s="12"/>
    </row>
    <row r="1682" spans="5:5" x14ac:dyDescent="0.4">
      <c r="E1682" s="12"/>
    </row>
    <row r="1683" spans="5:5" x14ac:dyDescent="0.4">
      <c r="E1683" s="12"/>
    </row>
    <row r="1684" spans="5:5" x14ac:dyDescent="0.4">
      <c r="E1684" s="12"/>
    </row>
    <row r="1685" spans="5:5" x14ac:dyDescent="0.4">
      <c r="E1685" s="12"/>
    </row>
    <row r="1686" spans="5:5" x14ac:dyDescent="0.4">
      <c r="E1686" s="12"/>
    </row>
    <row r="1687" spans="5:5" x14ac:dyDescent="0.4">
      <c r="E1687" s="12"/>
    </row>
    <row r="1688" spans="5:5" x14ac:dyDescent="0.4">
      <c r="E1688" s="12"/>
    </row>
    <row r="1689" spans="5:5" x14ac:dyDescent="0.4">
      <c r="E1689" s="12"/>
    </row>
    <row r="1690" spans="5:5" x14ac:dyDescent="0.4">
      <c r="E1690" s="12"/>
    </row>
    <row r="1691" spans="5:5" x14ac:dyDescent="0.4">
      <c r="E1691" s="12"/>
    </row>
    <row r="1692" spans="5:5" x14ac:dyDescent="0.4">
      <c r="E1692" s="12"/>
    </row>
    <row r="1693" spans="5:5" x14ac:dyDescent="0.4">
      <c r="E1693" s="12"/>
    </row>
    <row r="1694" spans="5:5" x14ac:dyDescent="0.4">
      <c r="E1694" s="12"/>
    </row>
    <row r="1695" spans="5:5" x14ac:dyDescent="0.4">
      <c r="E1695" s="12"/>
    </row>
    <row r="1696" spans="5:5" x14ac:dyDescent="0.4">
      <c r="E1696" s="12"/>
    </row>
    <row r="1697" spans="5:5" x14ac:dyDescent="0.4">
      <c r="E1697" s="12"/>
    </row>
    <row r="1698" spans="5:5" x14ac:dyDescent="0.4">
      <c r="E1698" s="12"/>
    </row>
    <row r="1699" spans="5:5" x14ac:dyDescent="0.4">
      <c r="E1699" s="12"/>
    </row>
    <row r="1700" spans="5:5" x14ac:dyDescent="0.4">
      <c r="E1700" s="12"/>
    </row>
    <row r="1701" spans="5:5" x14ac:dyDescent="0.4">
      <c r="E1701" s="12"/>
    </row>
    <row r="1702" spans="5:5" x14ac:dyDescent="0.4">
      <c r="E1702" s="12"/>
    </row>
    <row r="1703" spans="5:5" x14ac:dyDescent="0.4">
      <c r="E1703" s="12"/>
    </row>
    <row r="1704" spans="5:5" x14ac:dyDescent="0.4">
      <c r="E1704" s="12"/>
    </row>
    <row r="1705" spans="5:5" x14ac:dyDescent="0.4">
      <c r="E1705" s="12"/>
    </row>
    <row r="1706" spans="5:5" x14ac:dyDescent="0.4">
      <c r="E1706" s="12"/>
    </row>
    <row r="1707" spans="5:5" x14ac:dyDescent="0.4">
      <c r="E1707" s="12"/>
    </row>
    <row r="1708" spans="5:5" x14ac:dyDescent="0.4">
      <c r="E1708" s="12"/>
    </row>
    <row r="1709" spans="5:5" x14ac:dyDescent="0.4">
      <c r="E1709" s="12"/>
    </row>
    <row r="1710" spans="5:5" x14ac:dyDescent="0.4">
      <c r="E1710" s="12"/>
    </row>
    <row r="1711" spans="5:5" x14ac:dyDescent="0.4">
      <c r="E1711" s="12"/>
    </row>
    <row r="1712" spans="5:5" x14ac:dyDescent="0.4">
      <c r="E1712" s="12"/>
    </row>
    <row r="1713" spans="5:5" x14ac:dyDescent="0.4">
      <c r="E1713" s="12"/>
    </row>
    <row r="1714" spans="5:5" x14ac:dyDescent="0.4">
      <c r="E1714" s="12"/>
    </row>
    <row r="1715" spans="5:5" x14ac:dyDescent="0.4">
      <c r="E1715" s="12"/>
    </row>
    <row r="1716" spans="5:5" x14ac:dyDescent="0.4">
      <c r="E1716" s="12"/>
    </row>
    <row r="1717" spans="5:5" x14ac:dyDescent="0.4">
      <c r="E1717" s="12"/>
    </row>
    <row r="1718" spans="5:5" x14ac:dyDescent="0.4">
      <c r="E1718" s="12"/>
    </row>
    <row r="1719" spans="5:5" x14ac:dyDescent="0.4">
      <c r="E1719" s="12"/>
    </row>
    <row r="1720" spans="5:5" x14ac:dyDescent="0.4">
      <c r="E1720" s="12"/>
    </row>
    <row r="1721" spans="5:5" x14ac:dyDescent="0.4">
      <c r="E1721" s="12"/>
    </row>
    <row r="1722" spans="5:5" x14ac:dyDescent="0.4">
      <c r="E1722" s="12"/>
    </row>
    <row r="1723" spans="5:5" x14ac:dyDescent="0.4">
      <c r="E1723" s="12"/>
    </row>
    <row r="1724" spans="5:5" x14ac:dyDescent="0.4">
      <c r="E1724" s="12"/>
    </row>
    <row r="1725" spans="5:5" x14ac:dyDescent="0.4">
      <c r="E1725" s="12"/>
    </row>
    <row r="1726" spans="5:5" x14ac:dyDescent="0.4">
      <c r="E1726" s="12"/>
    </row>
    <row r="1727" spans="5:5" x14ac:dyDescent="0.4">
      <c r="E1727" s="12"/>
    </row>
    <row r="1728" spans="5:5" x14ac:dyDescent="0.4">
      <c r="E1728" s="12"/>
    </row>
    <row r="1729" spans="5:5" x14ac:dyDescent="0.4">
      <c r="E1729" s="12"/>
    </row>
    <row r="1730" spans="5:5" x14ac:dyDescent="0.4">
      <c r="E1730" s="12"/>
    </row>
    <row r="1731" spans="5:5" x14ac:dyDescent="0.4">
      <c r="E1731" s="12"/>
    </row>
    <row r="1732" spans="5:5" x14ac:dyDescent="0.4">
      <c r="E1732" s="12"/>
    </row>
    <row r="1733" spans="5:5" x14ac:dyDescent="0.4">
      <c r="E1733" s="12"/>
    </row>
    <row r="1734" spans="5:5" x14ac:dyDescent="0.4">
      <c r="E1734" s="12"/>
    </row>
    <row r="1735" spans="5:5" x14ac:dyDescent="0.4">
      <c r="E1735" s="12"/>
    </row>
    <row r="1736" spans="5:5" x14ac:dyDescent="0.4">
      <c r="E1736" s="12"/>
    </row>
    <row r="1737" spans="5:5" x14ac:dyDescent="0.4">
      <c r="E1737" s="12"/>
    </row>
    <row r="1738" spans="5:5" x14ac:dyDescent="0.4">
      <c r="E1738" s="12"/>
    </row>
    <row r="1739" spans="5:5" x14ac:dyDescent="0.4">
      <c r="E1739" s="12"/>
    </row>
    <row r="1740" spans="5:5" x14ac:dyDescent="0.4">
      <c r="E1740" s="12"/>
    </row>
    <row r="1741" spans="5:5" x14ac:dyDescent="0.4">
      <c r="E1741" s="12"/>
    </row>
    <row r="1742" spans="5:5" x14ac:dyDescent="0.4">
      <c r="E1742" s="12"/>
    </row>
    <row r="1743" spans="5:5" x14ac:dyDescent="0.4">
      <c r="E1743" s="12"/>
    </row>
    <row r="1744" spans="5:5" x14ac:dyDescent="0.4">
      <c r="E1744" s="12"/>
    </row>
    <row r="1745" spans="5:5" x14ac:dyDescent="0.4">
      <c r="E1745" s="12"/>
    </row>
    <row r="1746" spans="5:5" x14ac:dyDescent="0.4">
      <c r="E1746" s="12"/>
    </row>
    <row r="1747" spans="5:5" x14ac:dyDescent="0.4">
      <c r="E1747" s="12"/>
    </row>
    <row r="1748" spans="5:5" x14ac:dyDescent="0.4">
      <c r="E1748" s="12"/>
    </row>
    <row r="1749" spans="5:5" x14ac:dyDescent="0.4">
      <c r="E1749" s="12"/>
    </row>
    <row r="1750" spans="5:5" x14ac:dyDescent="0.4">
      <c r="E1750" s="12"/>
    </row>
    <row r="1751" spans="5:5" x14ac:dyDescent="0.4">
      <c r="E1751" s="12"/>
    </row>
    <row r="1752" spans="5:5" x14ac:dyDescent="0.4">
      <c r="E1752" s="12"/>
    </row>
    <row r="1753" spans="5:5" x14ac:dyDescent="0.4">
      <c r="E1753" s="12"/>
    </row>
    <row r="1754" spans="5:5" x14ac:dyDescent="0.4">
      <c r="E1754" s="12"/>
    </row>
    <row r="1755" spans="5:5" x14ac:dyDescent="0.4">
      <c r="E1755" s="12"/>
    </row>
    <row r="1756" spans="5:5" x14ac:dyDescent="0.4">
      <c r="E1756" s="12"/>
    </row>
    <row r="1757" spans="5:5" x14ac:dyDescent="0.4">
      <c r="E1757" s="12"/>
    </row>
    <row r="1758" spans="5:5" x14ac:dyDescent="0.4">
      <c r="E1758" s="12"/>
    </row>
    <row r="1759" spans="5:5" x14ac:dyDescent="0.4">
      <c r="E1759" s="12"/>
    </row>
    <row r="1760" spans="5:5" x14ac:dyDescent="0.4">
      <c r="E1760" s="12"/>
    </row>
    <row r="1761" spans="5:5" x14ac:dyDescent="0.4">
      <c r="E1761" s="12"/>
    </row>
    <row r="1762" spans="5:5" x14ac:dyDescent="0.4">
      <c r="E1762" s="12"/>
    </row>
    <row r="1763" spans="5:5" x14ac:dyDescent="0.4">
      <c r="E1763" s="12"/>
    </row>
    <row r="1764" spans="5:5" x14ac:dyDescent="0.4">
      <c r="E1764" s="12"/>
    </row>
    <row r="1765" spans="5:5" x14ac:dyDescent="0.4">
      <c r="E1765" s="12"/>
    </row>
    <row r="1766" spans="5:5" x14ac:dyDescent="0.4">
      <c r="E1766" s="12"/>
    </row>
    <row r="1767" spans="5:5" x14ac:dyDescent="0.4">
      <c r="E1767" s="12"/>
    </row>
    <row r="1768" spans="5:5" x14ac:dyDescent="0.4">
      <c r="E1768" s="12"/>
    </row>
    <row r="1769" spans="5:5" x14ac:dyDescent="0.4">
      <c r="E1769" s="12"/>
    </row>
    <row r="1770" spans="5:5" x14ac:dyDescent="0.4">
      <c r="E1770" s="12"/>
    </row>
    <row r="1771" spans="5:5" x14ac:dyDescent="0.4">
      <c r="E1771" s="12"/>
    </row>
    <row r="1772" spans="5:5" x14ac:dyDescent="0.4">
      <c r="E1772" s="12"/>
    </row>
    <row r="1773" spans="5:5" x14ac:dyDescent="0.4">
      <c r="E1773" s="12"/>
    </row>
    <row r="1774" spans="5:5" x14ac:dyDescent="0.4">
      <c r="E1774" s="12"/>
    </row>
    <row r="1775" spans="5:5" x14ac:dyDescent="0.4">
      <c r="E1775" s="12"/>
    </row>
    <row r="1776" spans="5:5" x14ac:dyDescent="0.4">
      <c r="E1776" s="12"/>
    </row>
    <row r="1777" spans="5:5" x14ac:dyDescent="0.4">
      <c r="E1777" s="12"/>
    </row>
    <row r="1778" spans="5:5" x14ac:dyDescent="0.4">
      <c r="E1778" s="12"/>
    </row>
    <row r="1779" spans="5:5" x14ac:dyDescent="0.4">
      <c r="E1779" s="12"/>
    </row>
    <row r="1780" spans="5:5" x14ac:dyDescent="0.4">
      <c r="E1780" s="12"/>
    </row>
    <row r="1781" spans="5:5" x14ac:dyDescent="0.4">
      <c r="E1781" s="12"/>
    </row>
    <row r="1782" spans="5:5" x14ac:dyDescent="0.4">
      <c r="E1782" s="12"/>
    </row>
    <row r="1783" spans="5:5" x14ac:dyDescent="0.4">
      <c r="E1783" s="12"/>
    </row>
    <row r="1784" spans="5:5" x14ac:dyDescent="0.4">
      <c r="E1784" s="12"/>
    </row>
    <row r="1785" spans="5:5" x14ac:dyDescent="0.4">
      <c r="E1785" s="12"/>
    </row>
    <row r="1786" spans="5:5" x14ac:dyDescent="0.4">
      <c r="E1786" s="12"/>
    </row>
    <row r="1787" spans="5:5" x14ac:dyDescent="0.4">
      <c r="E1787" s="12"/>
    </row>
    <row r="1788" spans="5:5" x14ac:dyDescent="0.4">
      <c r="E1788" s="12"/>
    </row>
    <row r="1789" spans="5:5" x14ac:dyDescent="0.4">
      <c r="E1789" s="12"/>
    </row>
    <row r="1790" spans="5:5" x14ac:dyDescent="0.4">
      <c r="E1790" s="12"/>
    </row>
    <row r="1791" spans="5:5" x14ac:dyDescent="0.4">
      <c r="E1791" s="12"/>
    </row>
    <row r="1792" spans="5:5" x14ac:dyDescent="0.4">
      <c r="E1792" s="12"/>
    </row>
    <row r="1793" spans="5:5" x14ac:dyDescent="0.4">
      <c r="E1793" s="12"/>
    </row>
    <row r="1794" spans="5:5" x14ac:dyDescent="0.4">
      <c r="E1794" s="12"/>
    </row>
    <row r="1795" spans="5:5" x14ac:dyDescent="0.4">
      <c r="E1795" s="12"/>
    </row>
    <row r="1796" spans="5:5" x14ac:dyDescent="0.4">
      <c r="E1796" s="12"/>
    </row>
    <row r="1797" spans="5:5" x14ac:dyDescent="0.4">
      <c r="E1797" s="12"/>
    </row>
    <row r="1798" spans="5:5" x14ac:dyDescent="0.4">
      <c r="E1798" s="12"/>
    </row>
    <row r="1799" spans="5:5" x14ac:dyDescent="0.4">
      <c r="E1799" s="12"/>
    </row>
    <row r="1800" spans="5:5" x14ac:dyDescent="0.4">
      <c r="E1800" s="12"/>
    </row>
    <row r="1801" spans="5:5" x14ac:dyDescent="0.4">
      <c r="E1801" s="12"/>
    </row>
    <row r="1802" spans="5:5" x14ac:dyDescent="0.4">
      <c r="E1802" s="12"/>
    </row>
    <row r="1803" spans="5:5" x14ac:dyDescent="0.4">
      <c r="E1803" s="12"/>
    </row>
    <row r="1804" spans="5:5" x14ac:dyDescent="0.4">
      <c r="E1804" s="12"/>
    </row>
    <row r="1805" spans="5:5" x14ac:dyDescent="0.4">
      <c r="E1805" s="12"/>
    </row>
    <row r="1806" spans="5:5" x14ac:dyDescent="0.4">
      <c r="E1806" s="12"/>
    </row>
    <row r="1807" spans="5:5" x14ac:dyDescent="0.4">
      <c r="E1807" s="12"/>
    </row>
    <row r="1808" spans="5:5" x14ac:dyDescent="0.4">
      <c r="E1808" s="12"/>
    </row>
    <row r="1809" spans="5:5" x14ac:dyDescent="0.4">
      <c r="E1809" s="12"/>
    </row>
    <row r="1810" spans="5:5" x14ac:dyDescent="0.4">
      <c r="E1810" s="12"/>
    </row>
    <row r="1811" spans="5:5" x14ac:dyDescent="0.4">
      <c r="E1811" s="12"/>
    </row>
    <row r="1812" spans="5:5" x14ac:dyDescent="0.4">
      <c r="E1812" s="12"/>
    </row>
    <row r="1813" spans="5:5" x14ac:dyDescent="0.4">
      <c r="E1813" s="12"/>
    </row>
    <row r="1814" spans="5:5" x14ac:dyDescent="0.4">
      <c r="E1814" s="12"/>
    </row>
    <row r="1815" spans="5:5" x14ac:dyDescent="0.4">
      <c r="E1815" s="12"/>
    </row>
    <row r="1816" spans="5:5" x14ac:dyDescent="0.4">
      <c r="E1816" s="12"/>
    </row>
    <row r="1817" spans="5:5" x14ac:dyDescent="0.4">
      <c r="E1817" s="12"/>
    </row>
    <row r="1818" spans="5:5" x14ac:dyDescent="0.4">
      <c r="E1818" s="12"/>
    </row>
    <row r="1819" spans="5:5" x14ac:dyDescent="0.4">
      <c r="E1819" s="12"/>
    </row>
    <row r="1820" spans="5:5" x14ac:dyDescent="0.4">
      <c r="E1820" s="12"/>
    </row>
    <row r="1821" spans="5:5" x14ac:dyDescent="0.4">
      <c r="E1821" s="12"/>
    </row>
    <row r="1822" spans="5:5" x14ac:dyDescent="0.4">
      <c r="E1822" s="12"/>
    </row>
    <row r="1823" spans="5:5" x14ac:dyDescent="0.4">
      <c r="E1823" s="12"/>
    </row>
    <row r="1824" spans="5:5" x14ac:dyDescent="0.4">
      <c r="E1824" s="12"/>
    </row>
    <row r="1825" spans="5:5" x14ac:dyDescent="0.4">
      <c r="E1825" s="12"/>
    </row>
    <row r="1826" spans="5:5" x14ac:dyDescent="0.4">
      <c r="E1826" s="12"/>
    </row>
    <row r="1827" spans="5:5" x14ac:dyDescent="0.4">
      <c r="E1827" s="12"/>
    </row>
    <row r="1828" spans="5:5" x14ac:dyDescent="0.4">
      <c r="E1828" s="12"/>
    </row>
    <row r="1829" spans="5:5" x14ac:dyDescent="0.4">
      <c r="E1829" s="12"/>
    </row>
    <row r="1830" spans="5:5" x14ac:dyDescent="0.4">
      <c r="E1830" s="12"/>
    </row>
    <row r="1831" spans="5:5" x14ac:dyDescent="0.4">
      <c r="E1831" s="12"/>
    </row>
    <row r="1832" spans="5:5" x14ac:dyDescent="0.4">
      <c r="E1832" s="12"/>
    </row>
    <row r="1833" spans="5:5" x14ac:dyDescent="0.4">
      <c r="E1833" s="12"/>
    </row>
    <row r="1834" spans="5:5" x14ac:dyDescent="0.4">
      <c r="E1834" s="12"/>
    </row>
    <row r="1835" spans="5:5" x14ac:dyDescent="0.4">
      <c r="E1835" s="12"/>
    </row>
    <row r="1836" spans="5:5" x14ac:dyDescent="0.4">
      <c r="E1836" s="12"/>
    </row>
    <row r="1837" spans="5:5" x14ac:dyDescent="0.4">
      <c r="E1837" s="12"/>
    </row>
    <row r="1838" spans="5:5" x14ac:dyDescent="0.4">
      <c r="E1838" s="12"/>
    </row>
    <row r="1839" spans="5:5" x14ac:dyDescent="0.4">
      <c r="E1839" s="12"/>
    </row>
    <row r="1840" spans="5:5" x14ac:dyDescent="0.4">
      <c r="E1840" s="12"/>
    </row>
    <row r="1841" spans="5:5" x14ac:dyDescent="0.4">
      <c r="E1841" s="12"/>
    </row>
    <row r="1842" spans="5:5" x14ac:dyDescent="0.4">
      <c r="E1842" s="12"/>
    </row>
    <row r="1843" spans="5:5" x14ac:dyDescent="0.4">
      <c r="E1843" s="12"/>
    </row>
    <row r="1844" spans="5:5" x14ac:dyDescent="0.4">
      <c r="E1844" s="12"/>
    </row>
    <row r="1845" spans="5:5" x14ac:dyDescent="0.4">
      <c r="E1845" s="12"/>
    </row>
    <row r="1846" spans="5:5" x14ac:dyDescent="0.4">
      <c r="E1846" s="12"/>
    </row>
    <row r="1847" spans="5:5" x14ac:dyDescent="0.4">
      <c r="E1847" s="12"/>
    </row>
    <row r="1848" spans="5:5" x14ac:dyDescent="0.4">
      <c r="E1848" s="12"/>
    </row>
    <row r="1849" spans="5:5" x14ac:dyDescent="0.4">
      <c r="E1849" s="12"/>
    </row>
    <row r="1850" spans="5:5" x14ac:dyDescent="0.4">
      <c r="E1850" s="12"/>
    </row>
    <row r="1851" spans="5:5" x14ac:dyDescent="0.4">
      <c r="E1851" s="12"/>
    </row>
    <row r="1852" spans="5:5" x14ac:dyDescent="0.4">
      <c r="E1852" s="12"/>
    </row>
    <row r="1853" spans="5:5" x14ac:dyDescent="0.4">
      <c r="E1853" s="12"/>
    </row>
    <row r="1854" spans="5:5" x14ac:dyDescent="0.4">
      <c r="E1854" s="12"/>
    </row>
    <row r="1855" spans="5:5" x14ac:dyDescent="0.4">
      <c r="E1855" s="12"/>
    </row>
    <row r="1856" spans="5:5" x14ac:dyDescent="0.4">
      <c r="E1856" s="12"/>
    </row>
    <row r="1857" spans="5:5" x14ac:dyDescent="0.4">
      <c r="E1857" s="12"/>
    </row>
    <row r="1858" spans="5:5" x14ac:dyDescent="0.4">
      <c r="E1858" s="12"/>
    </row>
    <row r="1859" spans="5:5" x14ac:dyDescent="0.4">
      <c r="E1859" s="12"/>
    </row>
    <row r="1860" spans="5:5" x14ac:dyDescent="0.4">
      <c r="E1860" s="12"/>
    </row>
    <row r="1861" spans="5:5" x14ac:dyDescent="0.4">
      <c r="E1861" s="12"/>
    </row>
    <row r="1862" spans="5:5" x14ac:dyDescent="0.4">
      <c r="E1862" s="12"/>
    </row>
    <row r="1863" spans="5:5" x14ac:dyDescent="0.4">
      <c r="E1863" s="12"/>
    </row>
    <row r="1864" spans="5:5" x14ac:dyDescent="0.4">
      <c r="E1864" s="12"/>
    </row>
    <row r="1865" spans="5:5" x14ac:dyDescent="0.4">
      <c r="E1865" s="12"/>
    </row>
    <row r="1866" spans="5:5" x14ac:dyDescent="0.4">
      <c r="E1866" s="12"/>
    </row>
    <row r="1867" spans="5:5" x14ac:dyDescent="0.4">
      <c r="E1867" s="12"/>
    </row>
    <row r="1868" spans="5:5" x14ac:dyDescent="0.4">
      <c r="E1868" s="12"/>
    </row>
    <row r="1869" spans="5:5" x14ac:dyDescent="0.4">
      <c r="E1869" s="12"/>
    </row>
    <row r="1870" spans="5:5" x14ac:dyDescent="0.4">
      <c r="E1870" s="12"/>
    </row>
    <row r="1871" spans="5:5" x14ac:dyDescent="0.4">
      <c r="E1871" s="12"/>
    </row>
    <row r="1872" spans="5:5" x14ac:dyDescent="0.4">
      <c r="E1872" s="12"/>
    </row>
    <row r="1873" spans="5:5" x14ac:dyDescent="0.4">
      <c r="E1873" s="12"/>
    </row>
    <row r="1874" spans="5:5" x14ac:dyDescent="0.4">
      <c r="E1874" s="12"/>
    </row>
    <row r="1875" spans="5:5" x14ac:dyDescent="0.4">
      <c r="E1875" s="12"/>
    </row>
    <row r="1876" spans="5:5" x14ac:dyDescent="0.4">
      <c r="E1876" s="12"/>
    </row>
    <row r="1877" spans="5:5" x14ac:dyDescent="0.4">
      <c r="E1877" s="12"/>
    </row>
    <row r="1878" spans="5:5" x14ac:dyDescent="0.4">
      <c r="E1878" s="12"/>
    </row>
    <row r="1879" spans="5:5" x14ac:dyDescent="0.4">
      <c r="E1879" s="12"/>
    </row>
    <row r="1880" spans="5:5" x14ac:dyDescent="0.4">
      <c r="E1880" s="12"/>
    </row>
    <row r="1881" spans="5:5" x14ac:dyDescent="0.4">
      <c r="E1881" s="12"/>
    </row>
    <row r="1882" spans="5:5" x14ac:dyDescent="0.4">
      <c r="E1882" s="12"/>
    </row>
    <row r="1883" spans="5:5" x14ac:dyDescent="0.4">
      <c r="E1883" s="12"/>
    </row>
    <row r="1884" spans="5:5" x14ac:dyDescent="0.4">
      <c r="E1884" s="12"/>
    </row>
    <row r="1885" spans="5:5" x14ac:dyDescent="0.4">
      <c r="E1885" s="12"/>
    </row>
    <row r="1886" spans="5:5" x14ac:dyDescent="0.4">
      <c r="E1886" s="12"/>
    </row>
    <row r="1887" spans="5:5" x14ac:dyDescent="0.4">
      <c r="E1887" s="12"/>
    </row>
    <row r="1888" spans="5:5" x14ac:dyDescent="0.4">
      <c r="E1888" s="12"/>
    </row>
    <row r="1889" spans="5:5" x14ac:dyDescent="0.4">
      <c r="E1889" s="12"/>
    </row>
    <row r="1890" spans="5:5" x14ac:dyDescent="0.4">
      <c r="E1890" s="12"/>
    </row>
    <row r="1891" spans="5:5" x14ac:dyDescent="0.4">
      <c r="E1891" s="12"/>
    </row>
    <row r="1892" spans="5:5" x14ac:dyDescent="0.4">
      <c r="E1892" s="12"/>
    </row>
    <row r="1893" spans="5:5" x14ac:dyDescent="0.4">
      <c r="E1893" s="12"/>
    </row>
    <row r="1894" spans="5:5" x14ac:dyDescent="0.4">
      <c r="E1894" s="12"/>
    </row>
    <row r="1895" spans="5:5" x14ac:dyDescent="0.4">
      <c r="E1895" s="12"/>
    </row>
    <row r="1896" spans="5:5" x14ac:dyDescent="0.4">
      <c r="E1896" s="12"/>
    </row>
    <row r="1897" spans="5:5" x14ac:dyDescent="0.4">
      <c r="E1897" s="12"/>
    </row>
    <row r="1898" spans="5:5" x14ac:dyDescent="0.4">
      <c r="E1898" s="12"/>
    </row>
    <row r="1899" spans="5:5" x14ac:dyDescent="0.4">
      <c r="E1899" s="12"/>
    </row>
    <row r="1900" spans="5:5" x14ac:dyDescent="0.4">
      <c r="E1900" s="12"/>
    </row>
    <row r="1901" spans="5:5" x14ac:dyDescent="0.4">
      <c r="E1901" s="12"/>
    </row>
    <row r="1902" spans="5:5" x14ac:dyDescent="0.4">
      <c r="E1902" s="12"/>
    </row>
    <row r="1903" spans="5:5" x14ac:dyDescent="0.4">
      <c r="E1903" s="12"/>
    </row>
    <row r="1904" spans="5:5" x14ac:dyDescent="0.4">
      <c r="E1904" s="12"/>
    </row>
    <row r="1905" spans="5:5" x14ac:dyDescent="0.4">
      <c r="E1905" s="12"/>
    </row>
    <row r="1906" spans="5:5" x14ac:dyDescent="0.4">
      <c r="E1906" s="12"/>
    </row>
    <row r="1907" spans="5:5" x14ac:dyDescent="0.4">
      <c r="E1907" s="12"/>
    </row>
    <row r="1908" spans="5:5" x14ac:dyDescent="0.4">
      <c r="E1908" s="12"/>
    </row>
    <row r="1909" spans="5:5" x14ac:dyDescent="0.4">
      <c r="E1909" s="12"/>
    </row>
    <row r="1910" spans="5:5" x14ac:dyDescent="0.4">
      <c r="E1910" s="12"/>
    </row>
    <row r="1911" spans="5:5" x14ac:dyDescent="0.4">
      <c r="E1911" s="12"/>
    </row>
    <row r="1912" spans="5:5" x14ac:dyDescent="0.4">
      <c r="E1912" s="12"/>
    </row>
    <row r="1913" spans="5:5" x14ac:dyDescent="0.4">
      <c r="E1913" s="12"/>
    </row>
    <row r="1914" spans="5:5" x14ac:dyDescent="0.4">
      <c r="E1914" s="12"/>
    </row>
    <row r="1915" spans="5:5" x14ac:dyDescent="0.4">
      <c r="E1915" s="12"/>
    </row>
    <row r="1916" spans="5:5" x14ac:dyDescent="0.4">
      <c r="E1916" s="12"/>
    </row>
    <row r="1917" spans="5:5" x14ac:dyDescent="0.4">
      <c r="E1917" s="12"/>
    </row>
    <row r="1918" spans="5:5" x14ac:dyDescent="0.4">
      <c r="E1918" s="12"/>
    </row>
    <row r="1919" spans="5:5" x14ac:dyDescent="0.4">
      <c r="E1919" s="12"/>
    </row>
    <row r="1920" spans="5:5" x14ac:dyDescent="0.4">
      <c r="E1920" s="12"/>
    </row>
    <row r="1921" spans="5:5" x14ac:dyDescent="0.4">
      <c r="E1921" s="12"/>
    </row>
    <row r="1922" spans="5:5" x14ac:dyDescent="0.4">
      <c r="E1922" s="12"/>
    </row>
    <row r="1923" spans="5:5" x14ac:dyDescent="0.4">
      <c r="E1923" s="12"/>
    </row>
    <row r="1924" spans="5:5" x14ac:dyDescent="0.4">
      <c r="E1924" s="12"/>
    </row>
    <row r="1925" spans="5:5" x14ac:dyDescent="0.4">
      <c r="E1925" s="12"/>
    </row>
    <row r="1926" spans="5:5" x14ac:dyDescent="0.4">
      <c r="E1926" s="12"/>
    </row>
    <row r="1927" spans="5:5" x14ac:dyDescent="0.4">
      <c r="E1927" s="12"/>
    </row>
    <row r="1928" spans="5:5" x14ac:dyDescent="0.4">
      <c r="E1928" s="12"/>
    </row>
    <row r="1929" spans="5:5" x14ac:dyDescent="0.4">
      <c r="E1929" s="12"/>
    </row>
    <row r="1930" spans="5:5" x14ac:dyDescent="0.4">
      <c r="E1930" s="12"/>
    </row>
    <row r="1931" spans="5:5" x14ac:dyDescent="0.4">
      <c r="E1931" s="12"/>
    </row>
    <row r="1932" spans="5:5" x14ac:dyDescent="0.4">
      <c r="E1932" s="12"/>
    </row>
    <row r="1933" spans="5:5" x14ac:dyDescent="0.4">
      <c r="E1933" s="12"/>
    </row>
    <row r="1934" spans="5:5" x14ac:dyDescent="0.4">
      <c r="E1934" s="12"/>
    </row>
    <row r="1935" spans="5:5" x14ac:dyDescent="0.4">
      <c r="E1935" s="12"/>
    </row>
    <row r="1936" spans="5:5" x14ac:dyDescent="0.4">
      <c r="E1936" s="12"/>
    </row>
    <row r="1937" spans="5:5" x14ac:dyDescent="0.4">
      <c r="E1937" s="12"/>
    </row>
    <row r="1938" spans="5:5" x14ac:dyDescent="0.4">
      <c r="E1938" s="12"/>
    </row>
    <row r="1939" spans="5:5" x14ac:dyDescent="0.4">
      <c r="E1939" s="12"/>
    </row>
    <row r="1940" spans="5:5" x14ac:dyDescent="0.4">
      <c r="E1940" s="12"/>
    </row>
    <row r="1941" spans="5:5" x14ac:dyDescent="0.4">
      <c r="E1941" s="12"/>
    </row>
    <row r="1942" spans="5:5" x14ac:dyDescent="0.4">
      <c r="E1942" s="12"/>
    </row>
    <row r="1943" spans="5:5" x14ac:dyDescent="0.4">
      <c r="E1943" s="12"/>
    </row>
    <row r="1944" spans="5:5" x14ac:dyDescent="0.4">
      <c r="E1944" s="12"/>
    </row>
    <row r="1945" spans="5:5" x14ac:dyDescent="0.4">
      <c r="E1945" s="12"/>
    </row>
    <row r="1946" spans="5:5" x14ac:dyDescent="0.4">
      <c r="E1946" s="12"/>
    </row>
    <row r="1947" spans="5:5" x14ac:dyDescent="0.4">
      <c r="E1947" s="12"/>
    </row>
    <row r="1948" spans="5:5" x14ac:dyDescent="0.4">
      <c r="E1948" s="12"/>
    </row>
    <row r="1949" spans="5:5" x14ac:dyDescent="0.4">
      <c r="E1949" s="12"/>
    </row>
    <row r="1950" spans="5:5" x14ac:dyDescent="0.4">
      <c r="E1950" s="12"/>
    </row>
    <row r="1951" spans="5:5" x14ac:dyDescent="0.4">
      <c r="E1951" s="12"/>
    </row>
    <row r="1952" spans="5:5" x14ac:dyDescent="0.4">
      <c r="E1952" s="12"/>
    </row>
    <row r="1953" spans="5:5" x14ac:dyDescent="0.4">
      <c r="E1953" s="12"/>
    </row>
    <row r="1954" spans="5:5" x14ac:dyDescent="0.4">
      <c r="E1954" s="12"/>
    </row>
    <row r="1955" spans="5:5" x14ac:dyDescent="0.4">
      <c r="E1955" s="12"/>
    </row>
    <row r="1956" spans="5:5" x14ac:dyDescent="0.4">
      <c r="E1956" s="12"/>
    </row>
    <row r="1957" spans="5:5" x14ac:dyDescent="0.4">
      <c r="E1957" s="12"/>
    </row>
    <row r="1958" spans="5:5" x14ac:dyDescent="0.4">
      <c r="E1958" s="12"/>
    </row>
    <row r="1959" spans="5:5" x14ac:dyDescent="0.4">
      <c r="E1959" s="12"/>
    </row>
    <row r="1960" spans="5:5" x14ac:dyDescent="0.4">
      <c r="E1960" s="12"/>
    </row>
    <row r="1961" spans="5:5" x14ac:dyDescent="0.4">
      <c r="E1961" s="12"/>
    </row>
    <row r="1962" spans="5:5" x14ac:dyDescent="0.4">
      <c r="E1962" s="12"/>
    </row>
    <row r="1963" spans="5:5" x14ac:dyDescent="0.4">
      <c r="E1963" s="12"/>
    </row>
    <row r="1964" spans="5:5" x14ac:dyDescent="0.4">
      <c r="E1964" s="12"/>
    </row>
    <row r="1965" spans="5:5" x14ac:dyDescent="0.4">
      <c r="E1965" s="12"/>
    </row>
    <row r="1966" spans="5:5" x14ac:dyDescent="0.4">
      <c r="E1966" s="12"/>
    </row>
    <row r="1967" spans="5:5" x14ac:dyDescent="0.4">
      <c r="E1967" s="12"/>
    </row>
    <row r="1968" spans="5:5" x14ac:dyDescent="0.4">
      <c r="E1968" s="12"/>
    </row>
    <row r="1969" spans="5:5" x14ac:dyDescent="0.4">
      <c r="E1969" s="12"/>
    </row>
    <row r="1970" spans="5:5" x14ac:dyDescent="0.4">
      <c r="E1970" s="12"/>
    </row>
    <row r="1971" spans="5:5" x14ac:dyDescent="0.4">
      <c r="E1971" s="12"/>
    </row>
    <row r="1972" spans="5:5" x14ac:dyDescent="0.4">
      <c r="E1972" s="12"/>
    </row>
    <row r="1973" spans="5:5" x14ac:dyDescent="0.4">
      <c r="E1973" s="12"/>
    </row>
    <row r="1974" spans="5:5" x14ac:dyDescent="0.4">
      <c r="E1974" s="12"/>
    </row>
    <row r="1975" spans="5:5" x14ac:dyDescent="0.4">
      <c r="E1975" s="12"/>
    </row>
    <row r="1976" spans="5:5" x14ac:dyDescent="0.4">
      <c r="E1976" s="12"/>
    </row>
    <row r="1977" spans="5:5" x14ac:dyDescent="0.4">
      <c r="E1977" s="12"/>
    </row>
    <row r="1978" spans="5:5" x14ac:dyDescent="0.4">
      <c r="E1978" s="12"/>
    </row>
    <row r="1979" spans="5:5" x14ac:dyDescent="0.4">
      <c r="E1979" s="12"/>
    </row>
    <row r="1980" spans="5:5" x14ac:dyDescent="0.4">
      <c r="E1980" s="12"/>
    </row>
    <row r="1981" spans="5:5" x14ac:dyDescent="0.4">
      <c r="E1981" s="12"/>
    </row>
    <row r="1982" spans="5:5" x14ac:dyDescent="0.4">
      <c r="E1982" s="12"/>
    </row>
    <row r="1983" spans="5:5" x14ac:dyDescent="0.4">
      <c r="E1983" s="12"/>
    </row>
    <row r="1984" spans="5:5" x14ac:dyDescent="0.4">
      <c r="E1984" s="12"/>
    </row>
    <row r="1985" spans="5:5" x14ac:dyDescent="0.4">
      <c r="E1985" s="12"/>
    </row>
    <row r="1986" spans="5:5" x14ac:dyDescent="0.4">
      <c r="E1986" s="12"/>
    </row>
    <row r="1987" spans="5:5" x14ac:dyDescent="0.4">
      <c r="E1987" s="12"/>
    </row>
    <row r="1988" spans="5:5" x14ac:dyDescent="0.4">
      <c r="E1988" s="12"/>
    </row>
    <row r="1989" spans="5:5" x14ac:dyDescent="0.4">
      <c r="E1989" s="12"/>
    </row>
    <row r="1990" spans="5:5" x14ac:dyDescent="0.4">
      <c r="E1990" s="12"/>
    </row>
    <row r="1991" spans="5:5" x14ac:dyDescent="0.4">
      <c r="E1991" s="12"/>
    </row>
    <row r="1992" spans="5:5" x14ac:dyDescent="0.4">
      <c r="E1992" s="12"/>
    </row>
    <row r="1993" spans="5:5" x14ac:dyDescent="0.4">
      <c r="E1993" s="12"/>
    </row>
    <row r="1994" spans="5:5" x14ac:dyDescent="0.4">
      <c r="E1994" s="12"/>
    </row>
    <row r="1995" spans="5:5" x14ac:dyDescent="0.4">
      <c r="E1995" s="12"/>
    </row>
    <row r="1996" spans="5:5" x14ac:dyDescent="0.4">
      <c r="E1996" s="12"/>
    </row>
    <row r="1997" spans="5:5" x14ac:dyDescent="0.4">
      <c r="E1997" s="12"/>
    </row>
    <row r="1998" spans="5:5" x14ac:dyDescent="0.4">
      <c r="E1998" s="12"/>
    </row>
    <row r="1999" spans="5:5" x14ac:dyDescent="0.4">
      <c r="E1999" s="12"/>
    </row>
    <row r="2000" spans="5:5" x14ac:dyDescent="0.4">
      <c r="E2000" s="12"/>
    </row>
    <row r="2001" spans="5:5" x14ac:dyDescent="0.4">
      <c r="E2001" s="12"/>
    </row>
    <row r="2002" spans="5:5" x14ac:dyDescent="0.4">
      <c r="E2002" s="12"/>
    </row>
    <row r="2003" spans="5:5" x14ac:dyDescent="0.4">
      <c r="E2003" s="12"/>
    </row>
    <row r="2004" spans="5:5" x14ac:dyDescent="0.4">
      <c r="E2004" s="12"/>
    </row>
  </sheetData>
  <mergeCells count="5">
    <mergeCell ref="AU2:AU4"/>
    <mergeCell ref="AP63:AS63"/>
    <mergeCell ref="AP64:AS64"/>
    <mergeCell ref="AP65:AS65"/>
    <mergeCell ref="AT2:AT4"/>
  </mergeCells>
  <phoneticPr fontId="6" type="noConversion"/>
  <pageMargins left="0.78740157499999996" right="0.78740157499999996" top="0.984251969" bottom="0.984251969" header="0.4921259845" footer="0.4921259845"/>
  <pageSetup paperSize="9" scale="59" orientation="portrait" verticalDpi="35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questionnaire</vt:lpstr>
      <vt:lpstr>liste améliorations</vt:lpstr>
      <vt:lpstr>calcul</vt:lpstr>
      <vt:lpstr>Choix_fréquence</vt:lpstr>
      <vt:lpstr>calcul!Zone_d_impression</vt:lpstr>
      <vt:lpstr>'liste améliorations'!Zone_d_impression</vt:lpstr>
      <vt:lpstr>questionnaire!Zone_d_impression</vt:lpstr>
    </vt:vector>
  </TitlesOfParts>
  <Company>UCL - Architecture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j_claessens</dc:creator>
  <cp:lastModifiedBy>Gregory Léonard</cp:lastModifiedBy>
  <cp:lastPrinted>2002-12-20T10:24:42Z</cp:lastPrinted>
  <dcterms:created xsi:type="dcterms:W3CDTF">2002-03-19T08:19:43Z</dcterms:created>
  <dcterms:modified xsi:type="dcterms:W3CDTF">2019-06-05T12:17:49Z</dcterms:modified>
</cp:coreProperties>
</file>