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9.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rouche\Desktop\energie+\fichiers_xls\"/>
    </mc:Choice>
  </mc:AlternateContent>
  <bookViews>
    <workbookView xWindow="0" yWindow="0" windowWidth="10800" windowHeight="11610"/>
  </bookViews>
  <sheets>
    <sheet name="Maintenance Préventive" sheetId="1" r:id="rId1"/>
    <sheet name="Calculs préventive" sheetId="3" r:id="rId2"/>
    <sheet name="Maintenance Mixte" sheetId="7" r:id="rId3"/>
    <sheet name="Calculs Mixte" sheetId="8" r:id="rId4"/>
    <sheet name="Liste Mixte" sheetId="9" r:id="rId5"/>
    <sheet name="Liste Préventive" sheetId="2" r:id="rId6"/>
    <sheet name="Tables de calculs" sheetId="6" r:id="rId7"/>
    <sheet name="Types de lampes" sheetId="5"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C439" i="5" l="1"/>
  <c r="BB439" i="5"/>
  <c r="BA439" i="5"/>
  <c r="AZ439" i="5"/>
  <c r="AY439" i="5"/>
  <c r="AX439" i="5"/>
  <c r="AW439" i="5"/>
  <c r="AV439" i="5"/>
  <c r="AU439" i="5"/>
  <c r="AT439" i="5"/>
  <c r="AS439" i="5"/>
  <c r="AR439" i="5"/>
  <c r="AQ439" i="5"/>
  <c r="AP439" i="5"/>
  <c r="AO439" i="5"/>
  <c r="AN439" i="5"/>
  <c r="AM439" i="5"/>
  <c r="AL439" i="5"/>
  <c r="AK439" i="5"/>
  <c r="AJ439" i="5"/>
  <c r="AI439" i="5"/>
  <c r="AH439" i="5"/>
  <c r="AG439" i="5"/>
  <c r="AF439" i="5"/>
  <c r="AE439" i="5"/>
  <c r="AD439" i="5"/>
  <c r="AC439" i="5"/>
  <c r="AB439" i="5"/>
  <c r="AA439" i="5"/>
  <c r="Z439" i="5"/>
  <c r="Y439" i="5"/>
  <c r="X439" i="5"/>
  <c r="W439" i="5"/>
  <c r="V439" i="5"/>
  <c r="U439" i="5"/>
  <c r="T439" i="5"/>
  <c r="S439" i="5"/>
  <c r="R439" i="5"/>
  <c r="Q439" i="5"/>
  <c r="P439" i="5"/>
  <c r="O439" i="5"/>
  <c r="N439" i="5"/>
  <c r="M439" i="5"/>
  <c r="L439" i="5"/>
  <c r="K439" i="5"/>
  <c r="J439" i="5"/>
  <c r="I439" i="5"/>
  <c r="H439" i="5"/>
  <c r="G439" i="5"/>
  <c r="F439" i="5"/>
  <c r="E439" i="5"/>
  <c r="BC438" i="5"/>
  <c r="S438" i="5"/>
  <c r="T438" i="5" s="1"/>
  <c r="U438" i="5" s="1"/>
  <c r="V438" i="5" s="1"/>
  <c r="W438" i="5" s="1"/>
  <c r="X438" i="5" s="1"/>
  <c r="Y438" i="5" s="1"/>
  <c r="Z438" i="5" s="1"/>
  <c r="AA438" i="5" s="1"/>
  <c r="AB438" i="5" s="1"/>
  <c r="AC438" i="5" s="1"/>
  <c r="AD438" i="5" s="1"/>
  <c r="AE438" i="5" s="1"/>
  <c r="AF438" i="5" s="1"/>
  <c r="AG438" i="5" s="1"/>
  <c r="AH438" i="5" s="1"/>
  <c r="AI438" i="5" s="1"/>
  <c r="AJ438" i="5" s="1"/>
  <c r="AK438" i="5" s="1"/>
  <c r="AL438" i="5" s="1"/>
  <c r="AM438" i="5" s="1"/>
  <c r="AN438" i="5" s="1"/>
  <c r="AO438" i="5" s="1"/>
  <c r="AP438" i="5" s="1"/>
  <c r="AQ438" i="5" s="1"/>
  <c r="AR438" i="5" s="1"/>
  <c r="AS438" i="5" s="1"/>
  <c r="AT438" i="5" s="1"/>
  <c r="AU438" i="5" s="1"/>
  <c r="AV438" i="5" s="1"/>
  <c r="AW438" i="5" s="1"/>
  <c r="AX438" i="5" s="1"/>
  <c r="AY438" i="5" s="1"/>
  <c r="AZ438" i="5" s="1"/>
  <c r="BA438" i="5" s="1"/>
  <c r="BB438" i="5" s="1"/>
  <c r="E438" i="5"/>
  <c r="F438" i="5" s="1"/>
  <c r="G438" i="5" s="1"/>
  <c r="H438" i="5" s="1"/>
  <c r="I438" i="5" s="1"/>
  <c r="J438" i="5" s="1"/>
  <c r="K438" i="5" s="1"/>
  <c r="L438" i="5" s="1"/>
  <c r="M438" i="5" s="1"/>
  <c r="N438" i="5" s="1"/>
  <c r="O438" i="5" s="1"/>
  <c r="P438" i="5" s="1"/>
  <c r="Q438" i="5" s="1"/>
  <c r="R438" i="5" s="1"/>
  <c r="BC437" i="5"/>
  <c r="BB437" i="5"/>
  <c r="BA437" i="5"/>
  <c r="AZ437" i="5"/>
  <c r="AY437" i="5"/>
  <c r="AX437" i="5"/>
  <c r="AW437" i="5"/>
  <c r="AV437" i="5"/>
  <c r="AU437" i="5"/>
  <c r="AT437" i="5"/>
  <c r="AS437" i="5"/>
  <c r="AR437" i="5"/>
  <c r="AQ437" i="5"/>
  <c r="AP437" i="5"/>
  <c r="AO437" i="5"/>
  <c r="AN437" i="5"/>
  <c r="AM437" i="5"/>
  <c r="AL437" i="5"/>
  <c r="AK437" i="5"/>
  <c r="AJ437" i="5"/>
  <c r="AI437" i="5"/>
  <c r="AH437" i="5"/>
  <c r="AG437" i="5"/>
  <c r="AF437" i="5"/>
  <c r="AE437" i="5"/>
  <c r="AD437" i="5"/>
  <c r="AC437" i="5"/>
  <c r="AB437" i="5"/>
  <c r="AA437" i="5"/>
  <c r="Z437" i="5"/>
  <c r="Y437" i="5"/>
  <c r="X437" i="5"/>
  <c r="W437" i="5"/>
  <c r="V437" i="5"/>
  <c r="U437" i="5"/>
  <c r="T437" i="5"/>
  <c r="S437" i="5"/>
  <c r="R437" i="5"/>
  <c r="Q437" i="5"/>
  <c r="P437" i="5"/>
  <c r="O437" i="5"/>
  <c r="N437" i="5"/>
  <c r="M437" i="5"/>
  <c r="L437" i="5"/>
  <c r="K437" i="5"/>
  <c r="J437" i="5"/>
  <c r="I437" i="5"/>
  <c r="H437" i="5"/>
  <c r="G437" i="5"/>
  <c r="F437" i="5"/>
  <c r="E437" i="5"/>
  <c r="BC436" i="5"/>
  <c r="BB436" i="5"/>
  <c r="BA436" i="5"/>
  <c r="AZ436" i="5"/>
  <c r="AY436" i="5"/>
  <c r="AX436" i="5"/>
  <c r="AW436" i="5"/>
  <c r="AV436" i="5"/>
  <c r="AU436" i="5"/>
  <c r="AT436" i="5"/>
  <c r="AS436" i="5"/>
  <c r="AR436" i="5"/>
  <c r="AQ436" i="5"/>
  <c r="AP436" i="5"/>
  <c r="AO436" i="5"/>
  <c r="AN436" i="5"/>
  <c r="AM436" i="5"/>
  <c r="AL436" i="5"/>
  <c r="AK436" i="5"/>
  <c r="AJ436" i="5"/>
  <c r="AI436" i="5"/>
  <c r="AH436" i="5"/>
  <c r="AG436" i="5"/>
  <c r="AF436" i="5"/>
  <c r="AE436" i="5"/>
  <c r="AD436" i="5"/>
  <c r="AC436" i="5"/>
  <c r="AB436" i="5"/>
  <c r="AA436" i="5"/>
  <c r="Z436" i="5"/>
  <c r="Y436" i="5"/>
  <c r="X436" i="5"/>
  <c r="W436" i="5"/>
  <c r="V436" i="5"/>
  <c r="U436" i="5"/>
  <c r="T436" i="5"/>
  <c r="S436" i="5"/>
  <c r="R436" i="5"/>
  <c r="Q436" i="5"/>
  <c r="P436" i="5"/>
  <c r="O436" i="5"/>
  <c r="N436" i="5"/>
  <c r="M436" i="5"/>
  <c r="L436" i="5"/>
  <c r="K436" i="5"/>
  <c r="J436" i="5"/>
  <c r="I436" i="5"/>
  <c r="H436" i="5"/>
  <c r="G436" i="5"/>
  <c r="F436" i="5"/>
  <c r="E436" i="5"/>
  <c r="E435" i="5"/>
  <c r="BC434" i="5"/>
  <c r="BB434" i="5"/>
  <c r="BA434" i="5"/>
  <c r="AZ434" i="5"/>
  <c r="AY434" i="5"/>
  <c r="AX434" i="5"/>
  <c r="AW434" i="5"/>
  <c r="AV434" i="5"/>
  <c r="AU434" i="5"/>
  <c r="AT434" i="5"/>
  <c r="AS434" i="5"/>
  <c r="AR434" i="5"/>
  <c r="AQ434" i="5"/>
  <c r="AP434" i="5"/>
  <c r="AO434" i="5"/>
  <c r="AN434" i="5"/>
  <c r="AM434" i="5"/>
  <c r="AL434" i="5"/>
  <c r="AK434" i="5"/>
  <c r="AJ434" i="5"/>
  <c r="AI434" i="5"/>
  <c r="AH434" i="5"/>
  <c r="AG434" i="5"/>
  <c r="AF434" i="5"/>
  <c r="AE434" i="5"/>
  <c r="AD434" i="5"/>
  <c r="AC434" i="5"/>
  <c r="AB434" i="5"/>
  <c r="AA434" i="5"/>
  <c r="Z434" i="5"/>
  <c r="Y434" i="5"/>
  <c r="X434" i="5"/>
  <c r="W434" i="5"/>
  <c r="V434" i="5"/>
  <c r="U434" i="5"/>
  <c r="T434" i="5"/>
  <c r="S434" i="5"/>
  <c r="R434" i="5"/>
  <c r="Q434" i="5"/>
  <c r="P434" i="5"/>
  <c r="O434" i="5"/>
  <c r="N434" i="5"/>
  <c r="M434" i="5"/>
  <c r="L434" i="5"/>
  <c r="K434" i="5"/>
  <c r="J434" i="5"/>
  <c r="I434" i="5"/>
  <c r="H434" i="5"/>
  <c r="G434" i="5"/>
  <c r="F434" i="5"/>
  <c r="E434" i="5"/>
  <c r="BC433" i="5"/>
  <c r="BB433" i="5"/>
  <c r="BA433" i="5"/>
  <c r="AZ433" i="5"/>
  <c r="AY433" i="5"/>
  <c r="AX433" i="5"/>
  <c r="AW433" i="5"/>
  <c r="AV433" i="5"/>
  <c r="AU433" i="5"/>
  <c r="AT433" i="5"/>
  <c r="AS433" i="5"/>
  <c r="AR433" i="5"/>
  <c r="AQ433" i="5"/>
  <c r="AP433" i="5"/>
  <c r="AO433" i="5"/>
  <c r="AN433" i="5"/>
  <c r="AM433" i="5"/>
  <c r="AL433" i="5"/>
  <c r="AK433" i="5"/>
  <c r="AJ433" i="5"/>
  <c r="AI433" i="5"/>
  <c r="AH433" i="5"/>
  <c r="AG433" i="5"/>
  <c r="AF433" i="5"/>
  <c r="AE433" i="5"/>
  <c r="AD433" i="5"/>
  <c r="AC433" i="5"/>
  <c r="AB433" i="5"/>
  <c r="AA433" i="5"/>
  <c r="Z433" i="5"/>
  <c r="Y433" i="5"/>
  <c r="X433" i="5"/>
  <c r="W433" i="5"/>
  <c r="V433" i="5"/>
  <c r="U433" i="5"/>
  <c r="T433" i="5"/>
  <c r="S433" i="5"/>
  <c r="R433" i="5"/>
  <c r="Q433" i="5"/>
  <c r="P433" i="5"/>
  <c r="O433" i="5"/>
  <c r="N433" i="5"/>
  <c r="M433" i="5"/>
  <c r="L433" i="5"/>
  <c r="K433" i="5"/>
  <c r="J433" i="5"/>
  <c r="I433" i="5"/>
  <c r="H433" i="5"/>
  <c r="G433" i="5"/>
  <c r="F433" i="5"/>
  <c r="E433" i="5"/>
  <c r="Y432" i="5"/>
  <c r="Z432" i="5" s="1"/>
  <c r="AA432" i="5" s="1"/>
  <c r="AB432" i="5" s="1"/>
  <c r="AC432" i="5" s="1"/>
  <c r="AD432" i="5" s="1"/>
  <c r="AE432" i="5" s="1"/>
  <c r="AF432" i="5" s="1"/>
  <c r="AG432" i="5" s="1"/>
  <c r="AH432" i="5" s="1"/>
  <c r="AI432" i="5" s="1"/>
  <c r="AJ432" i="5" s="1"/>
  <c r="AK432" i="5" s="1"/>
  <c r="AL432" i="5" s="1"/>
  <c r="AM432" i="5" s="1"/>
  <c r="AN432" i="5" s="1"/>
  <c r="AO432" i="5" s="1"/>
  <c r="AP432" i="5" s="1"/>
  <c r="AQ432" i="5" s="1"/>
  <c r="AR432" i="5" s="1"/>
  <c r="AS432" i="5" s="1"/>
  <c r="AT432" i="5" s="1"/>
  <c r="AU432" i="5" s="1"/>
  <c r="AV432" i="5" s="1"/>
  <c r="AW432" i="5" s="1"/>
  <c r="AX432" i="5" s="1"/>
  <c r="AY432" i="5" s="1"/>
  <c r="AZ432" i="5" s="1"/>
  <c r="BA432" i="5" s="1"/>
  <c r="BB432" i="5" s="1"/>
  <c r="BC432" i="5" s="1"/>
  <c r="I432" i="5"/>
  <c r="J432" i="5" s="1"/>
  <c r="K432" i="5" s="1"/>
  <c r="L432" i="5" s="1"/>
  <c r="M432" i="5" s="1"/>
  <c r="N432" i="5" s="1"/>
  <c r="O432" i="5" s="1"/>
  <c r="P432" i="5" s="1"/>
  <c r="Q432" i="5" s="1"/>
  <c r="R432" i="5" s="1"/>
  <c r="S432" i="5" s="1"/>
  <c r="T432" i="5" s="1"/>
  <c r="U432" i="5" s="1"/>
  <c r="V432" i="5" s="1"/>
  <c r="W432" i="5" s="1"/>
  <c r="X432" i="5" s="1"/>
  <c r="E432" i="5"/>
  <c r="BC431" i="5"/>
  <c r="BB431" i="5"/>
  <c r="BA431" i="5"/>
  <c r="AZ431" i="5"/>
  <c r="AY431" i="5"/>
  <c r="AX431" i="5"/>
  <c r="AW431" i="5"/>
  <c r="AV431" i="5"/>
  <c r="AU431" i="5"/>
  <c r="AT431" i="5"/>
  <c r="AS431" i="5"/>
  <c r="AR431" i="5"/>
  <c r="AQ431" i="5"/>
  <c r="AP431" i="5"/>
  <c r="AO431" i="5"/>
  <c r="AN431" i="5"/>
  <c r="AM431" i="5"/>
  <c r="AL431" i="5"/>
  <c r="AK431" i="5"/>
  <c r="AJ431" i="5"/>
  <c r="AI431" i="5"/>
  <c r="AH431" i="5"/>
  <c r="AG431" i="5"/>
  <c r="AF431" i="5"/>
  <c r="AE431" i="5"/>
  <c r="AD431" i="5"/>
  <c r="AC431" i="5"/>
  <c r="AB431" i="5"/>
  <c r="AA431" i="5"/>
  <c r="Z431" i="5"/>
  <c r="Y431" i="5"/>
  <c r="X431" i="5"/>
  <c r="W431" i="5"/>
  <c r="V431" i="5"/>
  <c r="U431" i="5"/>
  <c r="T431" i="5"/>
  <c r="S431" i="5"/>
  <c r="R431" i="5"/>
  <c r="Q431" i="5"/>
  <c r="P431" i="5"/>
  <c r="O431" i="5"/>
  <c r="N431" i="5"/>
  <c r="M431" i="5"/>
  <c r="L431" i="5"/>
  <c r="K431" i="5"/>
  <c r="J431" i="5"/>
  <c r="I431" i="5"/>
  <c r="H431" i="5"/>
  <c r="G431" i="5"/>
  <c r="F431" i="5"/>
  <c r="F432" i="5" s="1"/>
  <c r="G432" i="5" s="1"/>
  <c r="H432" i="5" s="1"/>
  <c r="E431" i="5"/>
  <c r="BC430" i="5"/>
  <c r="BB430" i="5"/>
  <c r="BA430" i="5"/>
  <c r="AZ430" i="5"/>
  <c r="AY430" i="5"/>
  <c r="AX430" i="5"/>
  <c r="AW430" i="5"/>
  <c r="AV430" i="5"/>
  <c r="AU430" i="5"/>
  <c r="AT430" i="5"/>
  <c r="AS430" i="5"/>
  <c r="AR430" i="5"/>
  <c r="AQ430" i="5"/>
  <c r="AP430" i="5"/>
  <c r="AO430" i="5"/>
  <c r="AN430" i="5"/>
  <c r="AM430" i="5"/>
  <c r="AL430" i="5"/>
  <c r="AK430" i="5"/>
  <c r="AJ430" i="5"/>
  <c r="AI430" i="5"/>
  <c r="AH430" i="5"/>
  <c r="AG430" i="5"/>
  <c r="AF430" i="5"/>
  <c r="AE430" i="5"/>
  <c r="AD430" i="5"/>
  <c r="AC430" i="5"/>
  <c r="AB430" i="5"/>
  <c r="AA430" i="5"/>
  <c r="Z430" i="5"/>
  <c r="Y430" i="5"/>
  <c r="X430" i="5"/>
  <c r="W430" i="5"/>
  <c r="V430" i="5"/>
  <c r="U430" i="5"/>
  <c r="T430" i="5"/>
  <c r="S430" i="5"/>
  <c r="R430" i="5"/>
  <c r="Q430" i="5"/>
  <c r="P430" i="5"/>
  <c r="O430" i="5"/>
  <c r="N430" i="5"/>
  <c r="M430" i="5"/>
  <c r="L430" i="5"/>
  <c r="K430" i="5"/>
  <c r="J430" i="5"/>
  <c r="I430" i="5"/>
  <c r="H430" i="5"/>
  <c r="G430" i="5"/>
  <c r="F430" i="5"/>
  <c r="E430" i="5"/>
  <c r="F429" i="5"/>
  <c r="G429" i="5" s="1"/>
  <c r="H429" i="5" s="1"/>
  <c r="I429" i="5" s="1"/>
  <c r="J429" i="5" s="1"/>
  <c r="K429" i="5" s="1"/>
  <c r="L429" i="5" s="1"/>
  <c r="M429" i="5" s="1"/>
  <c r="N429" i="5" s="1"/>
  <c r="O429" i="5" s="1"/>
  <c r="P429" i="5" s="1"/>
  <c r="Q429" i="5" s="1"/>
  <c r="R429" i="5" s="1"/>
  <c r="S429" i="5" s="1"/>
  <c r="T429" i="5" s="1"/>
  <c r="U429" i="5" s="1"/>
  <c r="V429" i="5" s="1"/>
  <c r="W429" i="5" s="1"/>
  <c r="X429" i="5" s="1"/>
  <c r="Y429" i="5" s="1"/>
  <c r="Z429" i="5" s="1"/>
  <c r="AA429" i="5" s="1"/>
  <c r="AB429" i="5" s="1"/>
  <c r="AC429" i="5" s="1"/>
  <c r="AD429" i="5" s="1"/>
  <c r="AE429" i="5" s="1"/>
  <c r="AF429" i="5" s="1"/>
  <c r="AG429" i="5" s="1"/>
  <c r="AH429" i="5" s="1"/>
  <c r="AI429" i="5" s="1"/>
  <c r="AJ429" i="5" s="1"/>
  <c r="AK429" i="5" s="1"/>
  <c r="AL429" i="5" s="1"/>
  <c r="AM429" i="5" s="1"/>
  <c r="AN429" i="5" s="1"/>
  <c r="AO429" i="5" s="1"/>
  <c r="AP429" i="5" s="1"/>
  <c r="AQ429" i="5" s="1"/>
  <c r="AR429" i="5" s="1"/>
  <c r="AS429" i="5" s="1"/>
  <c r="AT429" i="5" s="1"/>
  <c r="AU429" i="5" s="1"/>
  <c r="AV429" i="5" s="1"/>
  <c r="AW429" i="5" s="1"/>
  <c r="AX429" i="5" s="1"/>
  <c r="AY429" i="5" s="1"/>
  <c r="AZ429" i="5" s="1"/>
  <c r="BA429" i="5" s="1"/>
  <c r="BB429" i="5" s="1"/>
  <c r="BC429" i="5" s="1"/>
  <c r="E429" i="5"/>
  <c r="BC428" i="5"/>
  <c r="BB428" i="5"/>
  <c r="BA428" i="5"/>
  <c r="AZ428" i="5"/>
  <c r="AY428" i="5"/>
  <c r="AX428" i="5"/>
  <c r="AW428" i="5"/>
  <c r="AV428" i="5"/>
  <c r="AU428" i="5"/>
  <c r="AT428" i="5"/>
  <c r="AS428" i="5"/>
  <c r="AR428" i="5"/>
  <c r="AQ428" i="5"/>
  <c r="AP428" i="5"/>
  <c r="AO428" i="5"/>
  <c r="AN428" i="5"/>
  <c r="AM428" i="5"/>
  <c r="AL428" i="5"/>
  <c r="AK428" i="5"/>
  <c r="AJ428" i="5"/>
  <c r="AI428" i="5"/>
  <c r="AH428" i="5"/>
  <c r="AG428" i="5"/>
  <c r="AF428" i="5"/>
  <c r="AE428" i="5"/>
  <c r="AD428" i="5"/>
  <c r="AC428" i="5"/>
  <c r="AB428" i="5"/>
  <c r="AA428" i="5"/>
  <c r="Z428" i="5"/>
  <c r="Y428" i="5"/>
  <c r="X428" i="5"/>
  <c r="W428" i="5"/>
  <c r="V428" i="5"/>
  <c r="U428" i="5"/>
  <c r="T428" i="5"/>
  <c r="S428" i="5"/>
  <c r="R428" i="5"/>
  <c r="Q428" i="5"/>
  <c r="P428" i="5"/>
  <c r="O428" i="5"/>
  <c r="N428" i="5"/>
  <c r="M428" i="5"/>
  <c r="L428" i="5"/>
  <c r="K428" i="5"/>
  <c r="J428" i="5"/>
  <c r="I428" i="5"/>
  <c r="H428" i="5"/>
  <c r="G428" i="5"/>
  <c r="F428" i="5"/>
  <c r="E428" i="5"/>
  <c r="BC427" i="5"/>
  <c r="BB427" i="5"/>
  <c r="BA427" i="5"/>
  <c r="AZ427" i="5"/>
  <c r="AY427" i="5"/>
  <c r="AX427" i="5"/>
  <c r="AW427" i="5"/>
  <c r="AV427" i="5"/>
  <c r="AU427" i="5"/>
  <c r="AT427" i="5"/>
  <c r="AS427" i="5"/>
  <c r="AR427" i="5"/>
  <c r="AQ427" i="5"/>
  <c r="AP427" i="5"/>
  <c r="AO427" i="5"/>
  <c r="AN427" i="5"/>
  <c r="AM427" i="5"/>
  <c r="AL427" i="5"/>
  <c r="AK427" i="5"/>
  <c r="AJ427" i="5"/>
  <c r="AI427" i="5"/>
  <c r="AH427" i="5"/>
  <c r="AG427" i="5"/>
  <c r="AF427" i="5"/>
  <c r="AE427" i="5"/>
  <c r="AD427" i="5"/>
  <c r="AC427" i="5"/>
  <c r="AB427" i="5"/>
  <c r="AA427" i="5"/>
  <c r="Z427" i="5"/>
  <c r="Y427" i="5"/>
  <c r="X427" i="5"/>
  <c r="W427" i="5"/>
  <c r="V427" i="5"/>
  <c r="U427" i="5"/>
  <c r="T427" i="5"/>
  <c r="S427" i="5"/>
  <c r="R427" i="5"/>
  <c r="Q427" i="5"/>
  <c r="P427" i="5"/>
  <c r="O427" i="5"/>
  <c r="N427" i="5"/>
  <c r="M427" i="5"/>
  <c r="L427" i="5"/>
  <c r="K427" i="5"/>
  <c r="J427" i="5"/>
  <c r="I427" i="5"/>
  <c r="H427" i="5"/>
  <c r="G427" i="5"/>
  <c r="F427" i="5"/>
  <c r="E427" i="5"/>
  <c r="F426" i="5"/>
  <c r="BC425" i="5"/>
  <c r="BB425" i="5"/>
  <c r="BA425" i="5"/>
  <c r="AZ425" i="5"/>
  <c r="AY425" i="5"/>
  <c r="AX425" i="5"/>
  <c r="AW425" i="5"/>
  <c r="AV425" i="5"/>
  <c r="AU425" i="5"/>
  <c r="AT425" i="5"/>
  <c r="AS425" i="5"/>
  <c r="AR425" i="5"/>
  <c r="AQ425" i="5"/>
  <c r="AP425" i="5"/>
  <c r="AO425" i="5"/>
  <c r="AN425" i="5"/>
  <c r="AM425" i="5"/>
  <c r="AL425" i="5"/>
  <c r="AK425" i="5"/>
  <c r="AJ425" i="5"/>
  <c r="AI425" i="5"/>
  <c r="AH425" i="5"/>
  <c r="AG425" i="5"/>
  <c r="AF425" i="5"/>
  <c r="AE425" i="5"/>
  <c r="AD425" i="5"/>
  <c r="AC425" i="5"/>
  <c r="AB425" i="5"/>
  <c r="AA425" i="5"/>
  <c r="Z425" i="5"/>
  <c r="Y425" i="5"/>
  <c r="X425" i="5"/>
  <c r="W425" i="5"/>
  <c r="V425" i="5"/>
  <c r="U425" i="5"/>
  <c r="T425" i="5"/>
  <c r="S425" i="5"/>
  <c r="R425" i="5"/>
  <c r="Q425" i="5"/>
  <c r="P425" i="5"/>
  <c r="O425" i="5"/>
  <c r="N425" i="5"/>
  <c r="M425" i="5"/>
  <c r="L425" i="5"/>
  <c r="K425" i="5"/>
  <c r="J425" i="5"/>
  <c r="I425" i="5"/>
  <c r="H425" i="5"/>
  <c r="G425" i="5"/>
  <c r="G426" i="5" s="1"/>
  <c r="F425" i="5"/>
  <c r="BC424" i="5"/>
  <c r="BB424" i="5"/>
  <c r="BA424" i="5"/>
  <c r="AZ424" i="5"/>
  <c r="AY424" i="5"/>
  <c r="AX424" i="5"/>
  <c r="AW424" i="5"/>
  <c r="AV424" i="5"/>
  <c r="AU424" i="5"/>
  <c r="AT424" i="5"/>
  <c r="AS424" i="5"/>
  <c r="AR424" i="5"/>
  <c r="AQ424" i="5"/>
  <c r="AP424" i="5"/>
  <c r="AO424" i="5"/>
  <c r="AN424" i="5"/>
  <c r="AM424" i="5"/>
  <c r="AL424" i="5"/>
  <c r="AK424" i="5"/>
  <c r="AJ424" i="5"/>
  <c r="AI424" i="5"/>
  <c r="AH424" i="5"/>
  <c r="AG424" i="5"/>
  <c r="AF424" i="5"/>
  <c r="AE424" i="5"/>
  <c r="AD424" i="5"/>
  <c r="AC424" i="5"/>
  <c r="AB424" i="5"/>
  <c r="AA424" i="5"/>
  <c r="Z424" i="5"/>
  <c r="Y424" i="5"/>
  <c r="X424" i="5"/>
  <c r="W424" i="5"/>
  <c r="V424" i="5"/>
  <c r="U424" i="5"/>
  <c r="T424" i="5"/>
  <c r="S424" i="5"/>
  <c r="R424" i="5"/>
  <c r="Q424" i="5"/>
  <c r="P424" i="5"/>
  <c r="O424" i="5"/>
  <c r="N424" i="5"/>
  <c r="M424" i="5"/>
  <c r="L424" i="5"/>
  <c r="K424" i="5"/>
  <c r="J424" i="5"/>
  <c r="I424" i="5"/>
  <c r="H424" i="5"/>
  <c r="G424" i="5"/>
  <c r="F424" i="5"/>
  <c r="E424" i="5"/>
  <c r="G423" i="5"/>
  <c r="F423" i="5"/>
  <c r="BC422" i="5"/>
  <c r="BB422" i="5"/>
  <c r="BA422" i="5"/>
  <c r="AZ422" i="5"/>
  <c r="AY422" i="5"/>
  <c r="AX422" i="5"/>
  <c r="AW422" i="5"/>
  <c r="AV422" i="5"/>
  <c r="AU422" i="5"/>
  <c r="AT422" i="5"/>
  <c r="AS422" i="5"/>
  <c r="AR422" i="5"/>
  <c r="AQ422" i="5"/>
  <c r="AP422" i="5"/>
  <c r="AO422" i="5"/>
  <c r="AN422" i="5"/>
  <c r="AM422" i="5"/>
  <c r="AL422" i="5"/>
  <c r="AK422" i="5"/>
  <c r="AJ422" i="5"/>
  <c r="AI422" i="5"/>
  <c r="AH422" i="5"/>
  <c r="AG422" i="5"/>
  <c r="AF422" i="5"/>
  <c r="AE422" i="5"/>
  <c r="AD422" i="5"/>
  <c r="AC422" i="5"/>
  <c r="AB422" i="5"/>
  <c r="AA422" i="5"/>
  <c r="Z422" i="5"/>
  <c r="Y422" i="5"/>
  <c r="X422" i="5"/>
  <c r="W422" i="5"/>
  <c r="V422" i="5"/>
  <c r="U422" i="5"/>
  <c r="T422" i="5"/>
  <c r="S422" i="5"/>
  <c r="R422" i="5"/>
  <c r="Q422" i="5"/>
  <c r="P422" i="5"/>
  <c r="O422" i="5"/>
  <c r="N422" i="5"/>
  <c r="M422" i="5"/>
  <c r="L422" i="5"/>
  <c r="K422" i="5"/>
  <c r="J422" i="5"/>
  <c r="I422" i="5"/>
  <c r="H422" i="5"/>
  <c r="G422" i="5"/>
  <c r="F422" i="5"/>
  <c r="E422" i="5"/>
  <c r="E423" i="5" s="1"/>
  <c r="BC421" i="5"/>
  <c r="BB421" i="5"/>
  <c r="BA421" i="5"/>
  <c r="AZ421" i="5"/>
  <c r="AY421" i="5"/>
  <c r="AX421" i="5"/>
  <c r="AW421" i="5"/>
  <c r="AV421" i="5"/>
  <c r="AU421" i="5"/>
  <c r="AT421" i="5"/>
  <c r="AS421" i="5"/>
  <c r="AR421" i="5"/>
  <c r="AQ421" i="5"/>
  <c r="AP421" i="5"/>
  <c r="AO421" i="5"/>
  <c r="AN421" i="5"/>
  <c r="AM421" i="5"/>
  <c r="AL421" i="5"/>
  <c r="AK421" i="5"/>
  <c r="AJ421" i="5"/>
  <c r="AI421" i="5"/>
  <c r="AH421" i="5"/>
  <c r="AG421" i="5"/>
  <c r="AF421" i="5"/>
  <c r="AE421" i="5"/>
  <c r="AD421" i="5"/>
  <c r="AC421" i="5"/>
  <c r="AB421" i="5"/>
  <c r="AA421" i="5"/>
  <c r="Z421" i="5"/>
  <c r="Y421" i="5"/>
  <c r="X421" i="5"/>
  <c r="W421" i="5"/>
  <c r="V421" i="5"/>
  <c r="U421" i="5"/>
  <c r="T421" i="5"/>
  <c r="S421" i="5"/>
  <c r="R421" i="5"/>
  <c r="Q421" i="5"/>
  <c r="P421" i="5"/>
  <c r="O421" i="5"/>
  <c r="N421" i="5"/>
  <c r="M421" i="5"/>
  <c r="L421" i="5"/>
  <c r="K421" i="5"/>
  <c r="J421" i="5"/>
  <c r="I421" i="5"/>
  <c r="H421" i="5"/>
  <c r="G421" i="5"/>
  <c r="F421" i="5"/>
  <c r="E421" i="5"/>
  <c r="F420" i="5"/>
  <c r="G420" i="5" s="1"/>
  <c r="E420" i="5"/>
  <c r="BC419" i="5"/>
  <c r="BB419" i="5"/>
  <c r="BA419" i="5"/>
  <c r="AZ419" i="5"/>
  <c r="AY419" i="5"/>
  <c r="AX419" i="5"/>
  <c r="AW419" i="5"/>
  <c r="AV419" i="5"/>
  <c r="AU419" i="5"/>
  <c r="AT419" i="5"/>
  <c r="AS419" i="5"/>
  <c r="AR419" i="5"/>
  <c r="AQ419" i="5"/>
  <c r="AP419" i="5"/>
  <c r="AO419" i="5"/>
  <c r="AN419" i="5"/>
  <c r="AM419" i="5"/>
  <c r="AL419" i="5"/>
  <c r="AK419" i="5"/>
  <c r="AJ419" i="5"/>
  <c r="AI419" i="5"/>
  <c r="AH419" i="5"/>
  <c r="AG419" i="5"/>
  <c r="AF419" i="5"/>
  <c r="AE419" i="5"/>
  <c r="AD419" i="5"/>
  <c r="AC419" i="5"/>
  <c r="AB419" i="5"/>
  <c r="AA419" i="5"/>
  <c r="Z419" i="5"/>
  <c r="Y419" i="5"/>
  <c r="X419" i="5"/>
  <c r="W419" i="5"/>
  <c r="V419" i="5"/>
  <c r="U419" i="5"/>
  <c r="T419" i="5"/>
  <c r="S419" i="5"/>
  <c r="R419" i="5"/>
  <c r="Q419" i="5"/>
  <c r="P419" i="5"/>
  <c r="O419" i="5"/>
  <c r="N419" i="5"/>
  <c r="M419" i="5"/>
  <c r="L419" i="5"/>
  <c r="K419" i="5"/>
  <c r="J419" i="5"/>
  <c r="I419" i="5"/>
  <c r="H419" i="5"/>
  <c r="G419" i="5"/>
  <c r="F419" i="5"/>
  <c r="BC418" i="5"/>
  <c r="BB418" i="5"/>
  <c r="BA418" i="5"/>
  <c r="AZ418" i="5"/>
  <c r="AY418" i="5"/>
  <c r="AX418" i="5"/>
  <c r="AW418" i="5"/>
  <c r="AV418" i="5"/>
  <c r="AU418" i="5"/>
  <c r="AT418" i="5"/>
  <c r="AS418" i="5"/>
  <c r="AR418" i="5"/>
  <c r="AQ418" i="5"/>
  <c r="AP418" i="5"/>
  <c r="AO418" i="5"/>
  <c r="AN418" i="5"/>
  <c r="AM418" i="5"/>
  <c r="AL418" i="5"/>
  <c r="AK418" i="5"/>
  <c r="AJ418" i="5"/>
  <c r="AI418" i="5"/>
  <c r="AH418" i="5"/>
  <c r="AG418" i="5"/>
  <c r="AF418" i="5"/>
  <c r="AE418" i="5"/>
  <c r="AD418" i="5"/>
  <c r="AC418" i="5"/>
  <c r="AB418" i="5"/>
  <c r="AA418" i="5"/>
  <c r="Z418" i="5"/>
  <c r="Y418" i="5"/>
  <c r="X418" i="5"/>
  <c r="W418" i="5"/>
  <c r="V418" i="5"/>
  <c r="U418" i="5"/>
  <c r="T418" i="5"/>
  <c r="S418" i="5"/>
  <c r="R418" i="5"/>
  <c r="Q418" i="5"/>
  <c r="P418" i="5"/>
  <c r="O418" i="5"/>
  <c r="N418" i="5"/>
  <c r="M418" i="5"/>
  <c r="L418" i="5"/>
  <c r="K418" i="5"/>
  <c r="J418" i="5"/>
  <c r="I418" i="5"/>
  <c r="H418" i="5"/>
  <c r="G418" i="5"/>
  <c r="F418" i="5"/>
  <c r="E418" i="5"/>
  <c r="G417" i="5"/>
  <c r="F417" i="5"/>
  <c r="BC416" i="5"/>
  <c r="BB416" i="5"/>
  <c r="BA416" i="5"/>
  <c r="AZ416" i="5"/>
  <c r="AY416" i="5"/>
  <c r="AX416" i="5"/>
  <c r="AW416" i="5"/>
  <c r="AV416" i="5"/>
  <c r="AU416" i="5"/>
  <c r="AT416" i="5"/>
  <c r="AS416" i="5"/>
  <c r="AR416" i="5"/>
  <c r="AQ416" i="5"/>
  <c r="AP416" i="5"/>
  <c r="AO416" i="5"/>
  <c r="AN416" i="5"/>
  <c r="AM416" i="5"/>
  <c r="AL416" i="5"/>
  <c r="AK416" i="5"/>
  <c r="AJ416" i="5"/>
  <c r="AI416" i="5"/>
  <c r="AH416" i="5"/>
  <c r="AG416" i="5"/>
  <c r="AF416" i="5"/>
  <c r="AE416" i="5"/>
  <c r="AD416" i="5"/>
  <c r="AC416" i="5"/>
  <c r="AB416" i="5"/>
  <c r="AA416" i="5"/>
  <c r="Z416" i="5"/>
  <c r="Y416" i="5"/>
  <c r="X416" i="5"/>
  <c r="W416" i="5"/>
  <c r="V416" i="5"/>
  <c r="U416" i="5"/>
  <c r="T416" i="5"/>
  <c r="S416" i="5"/>
  <c r="R416" i="5"/>
  <c r="Q416" i="5"/>
  <c r="P416" i="5"/>
  <c r="O416" i="5"/>
  <c r="N416" i="5"/>
  <c r="M416" i="5"/>
  <c r="L416" i="5"/>
  <c r="K416" i="5"/>
  <c r="J416" i="5"/>
  <c r="I416" i="5"/>
  <c r="H416" i="5"/>
  <c r="H417" i="5" s="1"/>
  <c r="G416" i="5"/>
  <c r="F416" i="5"/>
  <c r="BC415" i="5"/>
  <c r="BB415" i="5"/>
  <c r="BA415" i="5"/>
  <c r="AZ415" i="5"/>
  <c r="AY415" i="5"/>
  <c r="AX415" i="5"/>
  <c r="AW415" i="5"/>
  <c r="AV415" i="5"/>
  <c r="AU415" i="5"/>
  <c r="AT415" i="5"/>
  <c r="AS415" i="5"/>
  <c r="AR415" i="5"/>
  <c r="AQ415" i="5"/>
  <c r="AP415" i="5"/>
  <c r="AO415" i="5"/>
  <c r="AN415" i="5"/>
  <c r="AM415" i="5"/>
  <c r="AL415" i="5"/>
  <c r="AK415" i="5"/>
  <c r="AJ415" i="5"/>
  <c r="AI415" i="5"/>
  <c r="AH415" i="5"/>
  <c r="AG415" i="5"/>
  <c r="AF415" i="5"/>
  <c r="AE415" i="5"/>
  <c r="AD415" i="5"/>
  <c r="AC415" i="5"/>
  <c r="AB415" i="5"/>
  <c r="AA415" i="5"/>
  <c r="Z415" i="5"/>
  <c r="Y415" i="5"/>
  <c r="X415" i="5"/>
  <c r="W415" i="5"/>
  <c r="V415" i="5"/>
  <c r="U415" i="5"/>
  <c r="T415" i="5"/>
  <c r="S415" i="5"/>
  <c r="R415" i="5"/>
  <c r="Q415" i="5"/>
  <c r="P415" i="5"/>
  <c r="O415" i="5"/>
  <c r="N415" i="5"/>
  <c r="M415" i="5"/>
  <c r="L415" i="5"/>
  <c r="K415" i="5"/>
  <c r="J415" i="5"/>
  <c r="I415" i="5"/>
  <c r="H415" i="5"/>
  <c r="G415" i="5"/>
  <c r="F415" i="5"/>
  <c r="E415" i="5"/>
  <c r="F414" i="5"/>
  <c r="BC413" i="5"/>
  <c r="BB413" i="5"/>
  <c r="BA413" i="5"/>
  <c r="AZ413" i="5"/>
  <c r="AY413" i="5"/>
  <c r="AX413" i="5"/>
  <c r="AW413" i="5"/>
  <c r="AV413" i="5"/>
  <c r="AU413" i="5"/>
  <c r="AT413" i="5"/>
  <c r="AS413" i="5"/>
  <c r="AR413" i="5"/>
  <c r="AQ413" i="5"/>
  <c r="AP413" i="5"/>
  <c r="AO413" i="5"/>
  <c r="AN413" i="5"/>
  <c r="AM413" i="5"/>
  <c r="AL413" i="5"/>
  <c r="AK413" i="5"/>
  <c r="AJ413" i="5"/>
  <c r="AI413" i="5"/>
  <c r="AH413" i="5"/>
  <c r="AG413" i="5"/>
  <c r="AF413" i="5"/>
  <c r="AE413" i="5"/>
  <c r="AD413" i="5"/>
  <c r="AC413" i="5"/>
  <c r="AB413" i="5"/>
  <c r="AA413" i="5"/>
  <c r="Z413" i="5"/>
  <c r="Y413" i="5"/>
  <c r="X413" i="5"/>
  <c r="W413" i="5"/>
  <c r="V413" i="5"/>
  <c r="U413" i="5"/>
  <c r="T413" i="5"/>
  <c r="S413" i="5"/>
  <c r="R413" i="5"/>
  <c r="Q413" i="5"/>
  <c r="P413" i="5"/>
  <c r="O413" i="5"/>
  <c r="N413" i="5"/>
  <c r="M413" i="5"/>
  <c r="L413" i="5"/>
  <c r="K413" i="5"/>
  <c r="J413" i="5"/>
  <c r="I413" i="5"/>
  <c r="H413" i="5"/>
  <c r="G413" i="5"/>
  <c r="G414" i="5" s="1"/>
  <c r="F413" i="5"/>
  <c r="AU73" i="5"/>
  <c r="AT73" i="5"/>
  <c r="AS73" i="5"/>
  <c r="AR73" i="5"/>
  <c r="AQ73" i="5"/>
  <c r="AP73" i="5"/>
  <c r="AO73" i="5"/>
  <c r="AN73" i="5"/>
  <c r="J73" i="5"/>
  <c r="H73" i="5"/>
  <c r="G73" i="5"/>
  <c r="AU72" i="5"/>
  <c r="AT72" i="5"/>
  <c r="AS72" i="5"/>
  <c r="AR72" i="5"/>
  <c r="AQ72" i="5"/>
  <c r="AP72" i="5"/>
  <c r="AO72" i="5"/>
  <c r="AN72" i="5"/>
  <c r="G72" i="5"/>
  <c r="AU71" i="5"/>
  <c r="AT71" i="5"/>
  <c r="AS71" i="5"/>
  <c r="AR71" i="5"/>
  <c r="AQ71" i="5"/>
  <c r="AP71" i="5"/>
  <c r="AO71" i="5"/>
  <c r="AN71" i="5"/>
  <c r="G71" i="5"/>
  <c r="AU70" i="5"/>
  <c r="AT70" i="5"/>
  <c r="AS70" i="5"/>
  <c r="AR70" i="5"/>
  <c r="AQ70" i="5"/>
  <c r="AP70" i="5"/>
  <c r="AO70" i="5"/>
  <c r="AN70" i="5"/>
  <c r="G70" i="5"/>
  <c r="AU69" i="5"/>
  <c r="AT69" i="5"/>
  <c r="AS69" i="5"/>
  <c r="AR69" i="5"/>
  <c r="AQ69" i="5"/>
  <c r="AP69" i="5"/>
  <c r="AO69" i="5"/>
  <c r="AN69" i="5"/>
  <c r="G69" i="5"/>
  <c r="AU68" i="5"/>
  <c r="AT68" i="5"/>
  <c r="AS68" i="5"/>
  <c r="AR68" i="5"/>
  <c r="AQ68" i="5"/>
  <c r="AP68" i="5"/>
  <c r="AO68" i="5"/>
  <c r="AN68" i="5"/>
  <c r="H68" i="5"/>
  <c r="G68" i="5"/>
  <c r="AU67" i="5"/>
  <c r="AT67" i="5"/>
  <c r="AS67" i="5"/>
  <c r="AR67" i="5"/>
  <c r="AQ67" i="5"/>
  <c r="AP67" i="5"/>
  <c r="AO67" i="5"/>
  <c r="AN67" i="5"/>
  <c r="G67" i="5"/>
  <c r="AU66" i="5"/>
  <c r="AT66" i="5"/>
  <c r="AS66" i="5"/>
  <c r="AR66" i="5"/>
  <c r="AQ66" i="5"/>
  <c r="AP66" i="5"/>
  <c r="AO66" i="5"/>
  <c r="AN66" i="5"/>
  <c r="G66" i="5"/>
  <c r="AU65" i="5"/>
  <c r="AT65" i="5"/>
  <c r="AS65" i="5"/>
  <c r="AR65" i="5"/>
  <c r="AQ65" i="5"/>
  <c r="AP65" i="5"/>
  <c r="AO65" i="5"/>
  <c r="AN65" i="5"/>
  <c r="G65" i="5"/>
  <c r="L48" i="5"/>
  <c r="J48" i="5"/>
  <c r="K48" i="5" s="1"/>
  <c r="K73" i="5" s="1"/>
  <c r="I48" i="5"/>
  <c r="I73" i="5" s="1"/>
  <c r="H48" i="5"/>
  <c r="AL35" i="5"/>
  <c r="AH35" i="5"/>
  <c r="AD35" i="5"/>
  <c r="Z35" i="5"/>
  <c r="W35" i="5"/>
  <c r="V35" i="5"/>
  <c r="R35" i="5"/>
  <c r="J35" i="5"/>
  <c r="G35" i="5"/>
  <c r="AK34" i="5"/>
  <c r="AG34" i="5"/>
  <c r="W34" i="5"/>
  <c r="U34" i="5"/>
  <c r="Q34" i="5"/>
  <c r="G34" i="5"/>
  <c r="AL33" i="5"/>
  <c r="AH33" i="5"/>
  <c r="AG33" i="5"/>
  <c r="AD33" i="5"/>
  <c r="Y33" i="5"/>
  <c r="W33" i="5"/>
  <c r="V33" i="5"/>
  <c r="R33" i="5"/>
  <c r="N33" i="5"/>
  <c r="J33" i="5"/>
  <c r="I33" i="5"/>
  <c r="G33" i="5"/>
  <c r="AM32" i="5"/>
  <c r="AL32" i="5"/>
  <c r="AH32" i="5"/>
  <c r="AG32" i="5"/>
  <c r="AD32" i="5"/>
  <c r="Z32" i="5"/>
  <c r="Y32" i="5"/>
  <c r="X32" i="5"/>
  <c r="V32" i="5"/>
  <c r="J32" i="5"/>
  <c r="G32" i="5"/>
  <c r="AH31" i="5"/>
  <c r="AD31" i="5"/>
  <c r="Z31" i="5"/>
  <c r="Y31" i="5"/>
  <c r="V31" i="5"/>
  <c r="R31" i="5"/>
  <c r="Q31" i="5"/>
  <c r="N31" i="5"/>
  <c r="I31" i="5"/>
  <c r="G31" i="5"/>
  <c r="AG30" i="5"/>
  <c r="AE30" i="5"/>
  <c r="Z30" i="5"/>
  <c r="X30" i="5"/>
  <c r="R30" i="5"/>
  <c r="Q30" i="5"/>
  <c r="J30" i="5"/>
  <c r="I30" i="5"/>
  <c r="G30" i="5"/>
  <c r="AL29" i="5"/>
  <c r="AH29" i="5"/>
  <c r="AG29" i="5"/>
  <c r="V29" i="5"/>
  <c r="R29" i="5"/>
  <c r="N29" i="5"/>
  <c r="J29" i="5"/>
  <c r="I29" i="5"/>
  <c r="G29" i="5"/>
  <c r="AM28" i="5"/>
  <c r="AL28" i="5"/>
  <c r="AH28" i="5"/>
  <c r="AD28" i="5"/>
  <c r="Z28" i="5"/>
  <c r="V28" i="5"/>
  <c r="R28" i="5"/>
  <c r="O28" i="5"/>
  <c r="N28" i="5"/>
  <c r="L28" i="5"/>
  <c r="J28" i="5"/>
  <c r="G28" i="5"/>
  <c r="AM23" i="5"/>
  <c r="AM35" i="5" s="1"/>
  <c r="AL23" i="5"/>
  <c r="AK23" i="5"/>
  <c r="AK35" i="5" s="1"/>
  <c r="AJ23" i="5"/>
  <c r="AJ35" i="5" s="1"/>
  <c r="AI23" i="5"/>
  <c r="AI35" i="5" s="1"/>
  <c r="AH23" i="5"/>
  <c r="AG23" i="5"/>
  <c r="AG35" i="5" s="1"/>
  <c r="AF23" i="5"/>
  <c r="AF35" i="5" s="1"/>
  <c r="AE23" i="5"/>
  <c r="AE35" i="5" s="1"/>
  <c r="AD23" i="5"/>
  <c r="AC23" i="5"/>
  <c r="AC35" i="5" s="1"/>
  <c r="AB23" i="5"/>
  <c r="AB35" i="5" s="1"/>
  <c r="AA23" i="5"/>
  <c r="AA35" i="5" s="1"/>
  <c r="Z23" i="5"/>
  <c r="Y23" i="5"/>
  <c r="Y35" i="5" s="1"/>
  <c r="X23" i="5"/>
  <c r="X35" i="5" s="1"/>
  <c r="W23" i="5"/>
  <c r="V23" i="5"/>
  <c r="U23" i="5"/>
  <c r="U35" i="5" s="1"/>
  <c r="T23" i="5"/>
  <c r="T35" i="5" s="1"/>
  <c r="S23" i="5"/>
  <c r="S35" i="5" s="1"/>
  <c r="R23" i="5"/>
  <c r="Q23" i="5"/>
  <c r="Q35" i="5" s="1"/>
  <c r="P23" i="5"/>
  <c r="P35" i="5" s="1"/>
  <c r="O23" i="5"/>
  <c r="O35" i="5" s="1"/>
  <c r="N23" i="5"/>
  <c r="N35" i="5" s="1"/>
  <c r="M23" i="5"/>
  <c r="M35" i="5" s="1"/>
  <c r="L23" i="5"/>
  <c r="L35" i="5" s="1"/>
  <c r="K23" i="5"/>
  <c r="K35" i="5" s="1"/>
  <c r="J23" i="5"/>
  <c r="I23" i="5"/>
  <c r="I35" i="5" s="1"/>
  <c r="H23" i="5"/>
  <c r="AM22" i="5"/>
  <c r="AM34" i="5" s="1"/>
  <c r="AL22" i="5"/>
  <c r="AL34" i="5" s="1"/>
  <c r="AK22" i="5"/>
  <c r="AJ22" i="5"/>
  <c r="AJ34" i="5" s="1"/>
  <c r="AI22" i="5"/>
  <c r="AI34" i="5" s="1"/>
  <c r="AH22" i="5"/>
  <c r="AH34" i="5" s="1"/>
  <c r="AG22" i="5"/>
  <c r="AF22" i="5"/>
  <c r="AF34" i="5" s="1"/>
  <c r="AE22" i="5"/>
  <c r="AE34" i="5" s="1"/>
  <c r="AD22" i="5"/>
  <c r="AD34" i="5" s="1"/>
  <c r="AC22" i="5"/>
  <c r="AC34" i="5" s="1"/>
  <c r="AB22" i="5"/>
  <c r="AB34" i="5" s="1"/>
  <c r="AA22" i="5"/>
  <c r="AA34" i="5" s="1"/>
  <c r="Z22" i="5"/>
  <c r="Z34" i="5" s="1"/>
  <c r="Y22" i="5"/>
  <c r="Y34" i="5" s="1"/>
  <c r="X22" i="5"/>
  <c r="X34" i="5" s="1"/>
  <c r="W22" i="5"/>
  <c r="V22" i="5"/>
  <c r="V34" i="5" s="1"/>
  <c r="U22" i="5"/>
  <c r="T22" i="5"/>
  <c r="T34" i="5" s="1"/>
  <c r="S22" i="5"/>
  <c r="S34" i="5" s="1"/>
  <c r="R22" i="5"/>
  <c r="R34" i="5" s="1"/>
  <c r="Q22" i="5"/>
  <c r="P22" i="5"/>
  <c r="P34" i="5" s="1"/>
  <c r="O22" i="5"/>
  <c r="O34" i="5" s="1"/>
  <c r="N22" i="5"/>
  <c r="N34" i="5" s="1"/>
  <c r="M22" i="5"/>
  <c r="M34" i="5" s="1"/>
  <c r="L22" i="5"/>
  <c r="L34" i="5" s="1"/>
  <c r="K22" i="5"/>
  <c r="K34" i="5" s="1"/>
  <c r="J22" i="5"/>
  <c r="J34" i="5" s="1"/>
  <c r="I22" i="5"/>
  <c r="I34" i="5" s="1"/>
  <c r="H22" i="5"/>
  <c r="AM21" i="5"/>
  <c r="AM33" i="5" s="1"/>
  <c r="AL21" i="5"/>
  <c r="AK21" i="5"/>
  <c r="AK33" i="5" s="1"/>
  <c r="AJ21" i="5"/>
  <c r="AJ33" i="5" s="1"/>
  <c r="AI21" i="5"/>
  <c r="AI33" i="5" s="1"/>
  <c r="AH21" i="5"/>
  <c r="AG21" i="5"/>
  <c r="AF21" i="5"/>
  <c r="AF33" i="5" s="1"/>
  <c r="AE21" i="5"/>
  <c r="AE33" i="5" s="1"/>
  <c r="AD21" i="5"/>
  <c r="AC21" i="5"/>
  <c r="AC33" i="5" s="1"/>
  <c r="AB21" i="5"/>
  <c r="AB33" i="5" s="1"/>
  <c r="AA21" i="5"/>
  <c r="AA33" i="5" s="1"/>
  <c r="Z21" i="5"/>
  <c r="Z33" i="5" s="1"/>
  <c r="Y21" i="5"/>
  <c r="X21" i="5"/>
  <c r="X33" i="5" s="1"/>
  <c r="W21" i="5"/>
  <c r="V21" i="5"/>
  <c r="U21" i="5"/>
  <c r="U33" i="5" s="1"/>
  <c r="T21" i="5"/>
  <c r="T33" i="5" s="1"/>
  <c r="S21" i="5"/>
  <c r="S33" i="5" s="1"/>
  <c r="R21" i="5"/>
  <c r="Q21" i="5"/>
  <c r="Q33" i="5" s="1"/>
  <c r="P21" i="5"/>
  <c r="P33" i="5" s="1"/>
  <c r="O21" i="5"/>
  <c r="O33" i="5" s="1"/>
  <c r="N21" i="5"/>
  <c r="M21" i="5"/>
  <c r="M33" i="5" s="1"/>
  <c r="L21" i="5"/>
  <c r="L33" i="5" s="1"/>
  <c r="K21" i="5"/>
  <c r="K33" i="5" s="1"/>
  <c r="J21" i="5"/>
  <c r="I21" i="5"/>
  <c r="H21" i="5"/>
  <c r="AM20" i="5"/>
  <c r="AL20" i="5"/>
  <c r="AK20" i="5"/>
  <c r="AK32" i="5" s="1"/>
  <c r="AJ20" i="5"/>
  <c r="AJ32" i="5" s="1"/>
  <c r="AI20" i="5"/>
  <c r="AI32" i="5" s="1"/>
  <c r="AH20" i="5"/>
  <c r="AG20" i="5"/>
  <c r="AF20" i="5"/>
  <c r="AF32" i="5" s="1"/>
  <c r="AE20" i="5"/>
  <c r="AE32" i="5" s="1"/>
  <c r="AD20" i="5"/>
  <c r="AC20" i="5"/>
  <c r="AC32" i="5" s="1"/>
  <c r="AB20" i="5"/>
  <c r="AB32" i="5" s="1"/>
  <c r="AA20" i="5"/>
  <c r="AA32" i="5" s="1"/>
  <c r="Z20" i="5"/>
  <c r="Y20" i="5"/>
  <c r="X20" i="5"/>
  <c r="W20" i="5"/>
  <c r="W32" i="5" s="1"/>
  <c r="V20" i="5"/>
  <c r="U20" i="5"/>
  <c r="U32" i="5" s="1"/>
  <c r="T20" i="5"/>
  <c r="T32" i="5" s="1"/>
  <c r="S20" i="5"/>
  <c r="S32" i="5" s="1"/>
  <c r="R20" i="5"/>
  <c r="R32" i="5" s="1"/>
  <c r="Q20" i="5"/>
  <c r="Q32" i="5" s="1"/>
  <c r="P20" i="5"/>
  <c r="P32" i="5" s="1"/>
  <c r="O20" i="5"/>
  <c r="O32" i="5" s="1"/>
  <c r="N20" i="5"/>
  <c r="N32" i="5" s="1"/>
  <c r="M20" i="5"/>
  <c r="M32" i="5" s="1"/>
  <c r="L20" i="5"/>
  <c r="L32" i="5" s="1"/>
  <c r="K20" i="5"/>
  <c r="K32" i="5" s="1"/>
  <c r="J20" i="5"/>
  <c r="I20" i="5"/>
  <c r="I32" i="5" s="1"/>
  <c r="H20" i="5"/>
  <c r="AM19" i="5"/>
  <c r="AM31" i="5" s="1"/>
  <c r="AL19" i="5"/>
  <c r="AL31" i="5" s="1"/>
  <c r="AK19" i="5"/>
  <c r="AK31" i="5" s="1"/>
  <c r="AJ19" i="5"/>
  <c r="AJ31" i="5" s="1"/>
  <c r="AI19" i="5"/>
  <c r="AI31" i="5" s="1"/>
  <c r="AH19" i="5"/>
  <c r="AG19" i="5"/>
  <c r="AG31" i="5" s="1"/>
  <c r="AF19" i="5"/>
  <c r="AF31" i="5" s="1"/>
  <c r="AE19" i="5"/>
  <c r="AE31" i="5" s="1"/>
  <c r="AD19" i="5"/>
  <c r="AC19" i="5"/>
  <c r="AC31" i="5" s="1"/>
  <c r="AB19" i="5"/>
  <c r="AB31" i="5" s="1"/>
  <c r="AA19" i="5"/>
  <c r="AA31" i="5" s="1"/>
  <c r="Z19" i="5"/>
  <c r="Y19" i="5"/>
  <c r="X19" i="5"/>
  <c r="X31" i="5" s="1"/>
  <c r="W19" i="5"/>
  <c r="W31" i="5" s="1"/>
  <c r="V19" i="5"/>
  <c r="U19" i="5"/>
  <c r="U31" i="5" s="1"/>
  <c r="T19" i="5"/>
  <c r="T31" i="5" s="1"/>
  <c r="S19" i="5"/>
  <c r="S31" i="5" s="1"/>
  <c r="R19" i="5"/>
  <c r="Q19" i="5"/>
  <c r="P19" i="5"/>
  <c r="P31" i="5" s="1"/>
  <c r="O19" i="5"/>
  <c r="O31" i="5" s="1"/>
  <c r="N19" i="5"/>
  <c r="M19" i="5"/>
  <c r="M31" i="5" s="1"/>
  <c r="L19" i="5"/>
  <c r="L31" i="5" s="1"/>
  <c r="K19" i="5"/>
  <c r="K31" i="5" s="1"/>
  <c r="J19" i="5"/>
  <c r="J31" i="5" s="1"/>
  <c r="I19" i="5"/>
  <c r="H19" i="5"/>
  <c r="H43" i="5" s="1"/>
  <c r="I43" i="5" s="1"/>
  <c r="AM18" i="5"/>
  <c r="AM30" i="5" s="1"/>
  <c r="AL18" i="5"/>
  <c r="AL30" i="5" s="1"/>
  <c r="AK18" i="5"/>
  <c r="AK30" i="5" s="1"/>
  <c r="AJ18" i="5"/>
  <c r="AJ30" i="5" s="1"/>
  <c r="AI18" i="5"/>
  <c r="AI30" i="5" s="1"/>
  <c r="AH18" i="5"/>
  <c r="AH30" i="5" s="1"/>
  <c r="AG18" i="5"/>
  <c r="AF18" i="5"/>
  <c r="AF30" i="5" s="1"/>
  <c r="AE18" i="5"/>
  <c r="AD18" i="5"/>
  <c r="AD30" i="5" s="1"/>
  <c r="AC18" i="5"/>
  <c r="AC30" i="5" s="1"/>
  <c r="AB18" i="5"/>
  <c r="AB30" i="5" s="1"/>
  <c r="AA18" i="5"/>
  <c r="AA30" i="5" s="1"/>
  <c r="Z18" i="5"/>
  <c r="Y18" i="5"/>
  <c r="Y30" i="5" s="1"/>
  <c r="X18" i="5"/>
  <c r="W18" i="5"/>
  <c r="W30" i="5" s="1"/>
  <c r="V18" i="5"/>
  <c r="V30" i="5" s="1"/>
  <c r="U18" i="5"/>
  <c r="U30" i="5" s="1"/>
  <c r="T18" i="5"/>
  <c r="T30" i="5" s="1"/>
  <c r="S18" i="5"/>
  <c r="S30" i="5" s="1"/>
  <c r="R18" i="5"/>
  <c r="Q18" i="5"/>
  <c r="P18" i="5"/>
  <c r="P30" i="5" s="1"/>
  <c r="O18" i="5"/>
  <c r="O30" i="5" s="1"/>
  <c r="N18" i="5"/>
  <c r="N30" i="5" s="1"/>
  <c r="M18" i="5"/>
  <c r="M30" i="5" s="1"/>
  <c r="L18" i="5"/>
  <c r="L30" i="5" s="1"/>
  <c r="K18" i="5"/>
  <c r="K30" i="5" s="1"/>
  <c r="J18" i="5"/>
  <c r="I18" i="5"/>
  <c r="H18" i="5"/>
  <c r="H42" i="5" s="1"/>
  <c r="AM17" i="5"/>
  <c r="AM29" i="5" s="1"/>
  <c r="AL17" i="5"/>
  <c r="AK17" i="5"/>
  <c r="AK29" i="5" s="1"/>
  <c r="AJ17" i="5"/>
  <c r="AJ29" i="5" s="1"/>
  <c r="AI17" i="5"/>
  <c r="AI29" i="5" s="1"/>
  <c r="AH17" i="5"/>
  <c r="AG17" i="5"/>
  <c r="AF17" i="5"/>
  <c r="AF29" i="5" s="1"/>
  <c r="AE17" i="5"/>
  <c r="AE29" i="5" s="1"/>
  <c r="AD17" i="5"/>
  <c r="AD29" i="5" s="1"/>
  <c r="AC17" i="5"/>
  <c r="AC29" i="5" s="1"/>
  <c r="AB17" i="5"/>
  <c r="AB29" i="5" s="1"/>
  <c r="AA17" i="5"/>
  <c r="AA29" i="5" s="1"/>
  <c r="Z17" i="5"/>
  <c r="Z29" i="5" s="1"/>
  <c r="Y17" i="5"/>
  <c r="Y29" i="5" s="1"/>
  <c r="X17" i="5"/>
  <c r="X29" i="5" s="1"/>
  <c r="W17" i="5"/>
  <c r="W29" i="5" s="1"/>
  <c r="V17" i="5"/>
  <c r="U17" i="5"/>
  <c r="U29" i="5" s="1"/>
  <c r="T17" i="5"/>
  <c r="T29" i="5" s="1"/>
  <c r="S17" i="5"/>
  <c r="S29" i="5" s="1"/>
  <c r="R17" i="5"/>
  <c r="Q17" i="5"/>
  <c r="Q29" i="5" s="1"/>
  <c r="P17" i="5"/>
  <c r="P29" i="5" s="1"/>
  <c r="O17" i="5"/>
  <c r="O29" i="5" s="1"/>
  <c r="N17" i="5"/>
  <c r="M17" i="5"/>
  <c r="M29" i="5" s="1"/>
  <c r="L17" i="5"/>
  <c r="L29" i="5" s="1"/>
  <c r="K17" i="5"/>
  <c r="K29" i="5" s="1"/>
  <c r="J17" i="5"/>
  <c r="I17" i="5"/>
  <c r="H17" i="5"/>
  <c r="AM16" i="5"/>
  <c r="AL16" i="5"/>
  <c r="AK16" i="5"/>
  <c r="AK28" i="5" s="1"/>
  <c r="AJ16" i="5"/>
  <c r="AJ28" i="5" s="1"/>
  <c r="AI16" i="5"/>
  <c r="AI28" i="5" s="1"/>
  <c r="AH16" i="5"/>
  <c r="AG16" i="5"/>
  <c r="AG28" i="5" s="1"/>
  <c r="AF16" i="5"/>
  <c r="AF28" i="5" s="1"/>
  <c r="AE16" i="5"/>
  <c r="AE28" i="5" s="1"/>
  <c r="AD16" i="5"/>
  <c r="AC16" i="5"/>
  <c r="AC28" i="5" s="1"/>
  <c r="AB16" i="5"/>
  <c r="AB28" i="5" s="1"/>
  <c r="AA16" i="5"/>
  <c r="AA28" i="5" s="1"/>
  <c r="Z16" i="5"/>
  <c r="Y16" i="5"/>
  <c r="Y28" i="5" s="1"/>
  <c r="X16" i="5"/>
  <c r="X28" i="5" s="1"/>
  <c r="W16" i="5"/>
  <c r="W28" i="5" s="1"/>
  <c r="V16" i="5"/>
  <c r="U16" i="5"/>
  <c r="U28" i="5" s="1"/>
  <c r="T16" i="5"/>
  <c r="T28" i="5" s="1"/>
  <c r="S16" i="5"/>
  <c r="S28" i="5" s="1"/>
  <c r="R16" i="5"/>
  <c r="Q16" i="5"/>
  <c r="Q28" i="5" s="1"/>
  <c r="P16" i="5"/>
  <c r="P28" i="5" s="1"/>
  <c r="O16" i="5"/>
  <c r="N16" i="5"/>
  <c r="M16" i="5"/>
  <c r="M28" i="5" s="1"/>
  <c r="L16" i="5"/>
  <c r="K16" i="5"/>
  <c r="K28" i="5" s="1"/>
  <c r="J16" i="5"/>
  <c r="I16" i="5"/>
  <c r="I28" i="5" s="1"/>
  <c r="H16" i="5"/>
  <c r="C170" i="6"/>
  <c r="N26" i="2"/>
  <c r="J15" i="2"/>
  <c r="C34" i="3" s="1"/>
  <c r="S14" i="2"/>
  <c r="D10" i="2"/>
  <c r="S4" i="2"/>
  <c r="D4" i="2"/>
  <c r="N26" i="9"/>
  <c r="E34" i="8" s="1"/>
  <c r="I22" i="7" s="1"/>
  <c r="J15" i="9"/>
  <c r="S14" i="9"/>
  <c r="D10" i="9"/>
  <c r="S4" i="9"/>
  <c r="E30" i="8" s="1"/>
  <c r="D4" i="9"/>
  <c r="C163" i="6" s="1"/>
  <c r="C172" i="6" s="1"/>
  <c r="BA83" i="8"/>
  <c r="AZ83" i="8"/>
  <c r="AY83" i="8"/>
  <c r="AX83" i="8"/>
  <c r="AW83" i="8"/>
  <c r="AV83" i="8"/>
  <c r="AU83" i="8"/>
  <c r="AT83" i="8"/>
  <c r="AS83" i="8"/>
  <c r="AR83" i="8"/>
  <c r="AQ83" i="8"/>
  <c r="AP83" i="8"/>
  <c r="AO83" i="8"/>
  <c r="AN83" i="8"/>
  <c r="AM83" i="8"/>
  <c r="AL83" i="8"/>
  <c r="AK83" i="8"/>
  <c r="AJ83" i="8"/>
  <c r="AI83" i="8"/>
  <c r="AH83" i="8"/>
  <c r="AG83" i="8"/>
  <c r="AF83" i="8"/>
  <c r="AE83" i="8"/>
  <c r="AD83" i="8"/>
  <c r="AC83" i="8"/>
  <c r="AB83" i="8"/>
  <c r="AA83" i="8"/>
  <c r="Z83" i="8"/>
  <c r="Y83" i="8"/>
  <c r="X83" i="8"/>
  <c r="D83" i="8"/>
  <c r="E23" i="8"/>
  <c r="E22" i="8"/>
  <c r="Q26" i="8" s="1"/>
  <c r="E7" i="8"/>
  <c r="E4" i="8"/>
  <c r="E2" i="8"/>
  <c r="E3" i="8" s="1"/>
  <c r="O3" i="9" s="1"/>
  <c r="BA23" i="3"/>
  <c r="AZ23" i="3"/>
  <c r="AY23" i="3"/>
  <c r="AX23" i="3"/>
  <c r="AW23" i="3"/>
  <c r="AV23" i="3"/>
  <c r="AU23" i="3"/>
  <c r="AT23" i="3"/>
  <c r="AS23" i="3"/>
  <c r="AR23" i="3"/>
  <c r="BA7" i="3"/>
  <c r="BA12" i="3" s="1"/>
  <c r="AZ7" i="3"/>
  <c r="AZ12" i="3" s="1"/>
  <c r="AY7" i="3"/>
  <c r="AY12" i="3" s="1"/>
  <c r="AX7" i="3"/>
  <c r="AX12" i="3" s="1"/>
  <c r="AW7" i="3"/>
  <c r="AW12" i="3" s="1"/>
  <c r="AV7" i="3"/>
  <c r="AV12" i="3" s="1"/>
  <c r="AU7" i="3"/>
  <c r="AU12" i="3" s="1"/>
  <c r="AT7" i="3"/>
  <c r="AT12" i="3" s="1"/>
  <c r="AS7" i="3"/>
  <c r="AS12" i="3" s="1"/>
  <c r="AR7" i="3"/>
  <c r="AR12" i="3" s="1"/>
  <c r="AQ7" i="3"/>
  <c r="AQ12" i="3" s="1"/>
  <c r="AP7" i="3"/>
  <c r="AP12" i="3" s="1"/>
  <c r="AO7" i="3"/>
  <c r="AO12" i="3" s="1"/>
  <c r="AN7" i="3"/>
  <c r="AN12" i="3" s="1"/>
  <c r="AM7" i="3"/>
  <c r="AM12" i="3" s="1"/>
  <c r="AL7" i="3"/>
  <c r="AL12" i="3" s="1"/>
  <c r="AK7" i="3"/>
  <c r="AK12" i="3" s="1"/>
  <c r="AJ7" i="3"/>
  <c r="AJ12" i="3" s="1"/>
  <c r="AI7" i="3"/>
  <c r="AI12" i="3" s="1"/>
  <c r="AH7" i="3"/>
  <c r="AH12" i="3" s="1"/>
  <c r="AG7" i="3"/>
  <c r="AG12" i="3" s="1"/>
  <c r="AF7" i="3"/>
  <c r="AF12" i="3" s="1"/>
  <c r="AE7" i="3"/>
  <c r="AE12" i="3" s="1"/>
  <c r="AD7" i="3"/>
  <c r="AD12" i="3" s="1"/>
  <c r="AC7" i="3"/>
  <c r="AC12" i="3" s="1"/>
  <c r="AB7" i="3"/>
  <c r="AB12" i="3" s="1"/>
  <c r="AA7" i="3"/>
  <c r="Z7" i="3"/>
  <c r="Y7" i="3"/>
  <c r="X7" i="3"/>
  <c r="W7" i="3"/>
  <c r="V7" i="3"/>
  <c r="U7" i="3"/>
  <c r="T7" i="3"/>
  <c r="S7" i="3"/>
  <c r="R7" i="3"/>
  <c r="Q7" i="3"/>
  <c r="P7" i="3"/>
  <c r="O7" i="3"/>
  <c r="N7" i="3"/>
  <c r="M7" i="3"/>
  <c r="L7" i="3"/>
  <c r="K7" i="3"/>
  <c r="J7" i="3"/>
  <c r="I7" i="3"/>
  <c r="H7" i="3"/>
  <c r="G7" i="3"/>
  <c r="F7" i="3"/>
  <c r="E7" i="3"/>
  <c r="D7" i="3"/>
  <c r="C6" i="3"/>
  <c r="C7" i="3" s="1"/>
  <c r="C2" i="3"/>
  <c r="C3" i="3" s="1"/>
  <c r="I19" i="7"/>
  <c r="M48" i="5" l="1"/>
  <c r="L73" i="5"/>
  <c r="H40" i="5"/>
  <c r="H28" i="5"/>
  <c r="H41" i="5"/>
  <c r="H29" i="5"/>
  <c r="H67" i="5"/>
  <c r="I42" i="5"/>
  <c r="J43" i="5"/>
  <c r="I68" i="5"/>
  <c r="H45" i="5"/>
  <c r="H33" i="5"/>
  <c r="H46" i="5"/>
  <c r="H34" i="5"/>
  <c r="H47" i="5"/>
  <c r="H35" i="5"/>
  <c r="H30" i="5"/>
  <c r="H44" i="5"/>
  <c r="H32" i="5"/>
  <c r="H31" i="5"/>
  <c r="I414" i="5"/>
  <c r="J414" i="5" s="1"/>
  <c r="K414" i="5" s="1"/>
  <c r="L414" i="5" s="1"/>
  <c r="M414" i="5" s="1"/>
  <c r="N414" i="5" s="1"/>
  <c r="O414" i="5" s="1"/>
  <c r="P414" i="5" s="1"/>
  <c r="Q414" i="5" s="1"/>
  <c r="R414" i="5" s="1"/>
  <c r="S414" i="5" s="1"/>
  <c r="T414" i="5" s="1"/>
  <c r="U414" i="5" s="1"/>
  <c r="V414" i="5" s="1"/>
  <c r="W414" i="5" s="1"/>
  <c r="X414" i="5" s="1"/>
  <c r="Y414" i="5" s="1"/>
  <c r="Z414" i="5" s="1"/>
  <c r="AA414" i="5" s="1"/>
  <c r="AB414" i="5" s="1"/>
  <c r="AC414" i="5" s="1"/>
  <c r="AD414" i="5" s="1"/>
  <c r="AE414" i="5" s="1"/>
  <c r="AF414" i="5" s="1"/>
  <c r="AG414" i="5" s="1"/>
  <c r="AH414" i="5" s="1"/>
  <c r="AI414" i="5" s="1"/>
  <c r="AJ414" i="5" s="1"/>
  <c r="AK414" i="5" s="1"/>
  <c r="AL414" i="5" s="1"/>
  <c r="AM414" i="5" s="1"/>
  <c r="AN414" i="5" s="1"/>
  <c r="AO414" i="5" s="1"/>
  <c r="AP414" i="5" s="1"/>
  <c r="AQ414" i="5" s="1"/>
  <c r="AR414" i="5" s="1"/>
  <c r="AS414" i="5" s="1"/>
  <c r="AT414" i="5" s="1"/>
  <c r="AU414" i="5" s="1"/>
  <c r="AV414" i="5" s="1"/>
  <c r="AW414" i="5" s="1"/>
  <c r="AX414" i="5" s="1"/>
  <c r="AY414" i="5" s="1"/>
  <c r="AZ414" i="5" s="1"/>
  <c r="BA414" i="5" s="1"/>
  <c r="BB414" i="5" s="1"/>
  <c r="BC414" i="5" s="1"/>
  <c r="H414" i="5"/>
  <c r="H426" i="5"/>
  <c r="I426" i="5" s="1"/>
  <c r="J426" i="5" s="1"/>
  <c r="K426" i="5" s="1"/>
  <c r="L426" i="5" s="1"/>
  <c r="M426" i="5" s="1"/>
  <c r="N426" i="5" s="1"/>
  <c r="O426" i="5" s="1"/>
  <c r="P426" i="5" s="1"/>
  <c r="Q426" i="5" s="1"/>
  <c r="R426" i="5" s="1"/>
  <c r="S426" i="5" s="1"/>
  <c r="T426" i="5" s="1"/>
  <c r="U426" i="5" s="1"/>
  <c r="V426" i="5" s="1"/>
  <c r="W426" i="5" s="1"/>
  <c r="X426" i="5" s="1"/>
  <c r="Y426" i="5" s="1"/>
  <c r="Z426" i="5" s="1"/>
  <c r="AA426" i="5" s="1"/>
  <c r="AB426" i="5" s="1"/>
  <c r="AC426" i="5" s="1"/>
  <c r="AD426" i="5" s="1"/>
  <c r="AE426" i="5" s="1"/>
  <c r="AF426" i="5" s="1"/>
  <c r="AG426" i="5" s="1"/>
  <c r="AH426" i="5" s="1"/>
  <c r="AI426" i="5" s="1"/>
  <c r="AJ426" i="5" s="1"/>
  <c r="AK426" i="5" s="1"/>
  <c r="AL426" i="5" s="1"/>
  <c r="AM426" i="5" s="1"/>
  <c r="AN426" i="5" s="1"/>
  <c r="AO426" i="5" s="1"/>
  <c r="AP426" i="5" s="1"/>
  <c r="AQ426" i="5" s="1"/>
  <c r="AR426" i="5" s="1"/>
  <c r="AS426" i="5" s="1"/>
  <c r="AT426" i="5" s="1"/>
  <c r="AU426" i="5" s="1"/>
  <c r="AV426" i="5" s="1"/>
  <c r="AW426" i="5" s="1"/>
  <c r="AX426" i="5" s="1"/>
  <c r="AY426" i="5" s="1"/>
  <c r="AZ426" i="5" s="1"/>
  <c r="BA426" i="5" s="1"/>
  <c r="BB426" i="5" s="1"/>
  <c r="BC426" i="5" s="1"/>
  <c r="F435" i="5"/>
  <c r="G435" i="5" s="1"/>
  <c r="H435" i="5" s="1"/>
  <c r="I435" i="5" s="1"/>
  <c r="J435" i="5" s="1"/>
  <c r="K435" i="5" s="1"/>
  <c r="L435" i="5" s="1"/>
  <c r="M435" i="5" s="1"/>
  <c r="N435" i="5" s="1"/>
  <c r="O435" i="5" s="1"/>
  <c r="P435" i="5" s="1"/>
  <c r="Q435" i="5" s="1"/>
  <c r="R435" i="5" s="1"/>
  <c r="S435" i="5" s="1"/>
  <c r="T435" i="5" s="1"/>
  <c r="U435" i="5" s="1"/>
  <c r="V435" i="5" s="1"/>
  <c r="W435" i="5" s="1"/>
  <c r="X435" i="5" s="1"/>
  <c r="Y435" i="5" s="1"/>
  <c r="Z435" i="5" s="1"/>
  <c r="AA435" i="5" s="1"/>
  <c r="AB435" i="5" s="1"/>
  <c r="AC435" i="5" s="1"/>
  <c r="AD435" i="5" s="1"/>
  <c r="AE435" i="5" s="1"/>
  <c r="AF435" i="5" s="1"/>
  <c r="AG435" i="5" s="1"/>
  <c r="AH435" i="5" s="1"/>
  <c r="AI435" i="5" s="1"/>
  <c r="AJ435" i="5" s="1"/>
  <c r="AK435" i="5" s="1"/>
  <c r="AL435" i="5" s="1"/>
  <c r="AM435" i="5" s="1"/>
  <c r="AN435" i="5" s="1"/>
  <c r="AO435" i="5" s="1"/>
  <c r="AP435" i="5" s="1"/>
  <c r="AQ435" i="5" s="1"/>
  <c r="AR435" i="5" s="1"/>
  <c r="AS435" i="5" s="1"/>
  <c r="AT435" i="5" s="1"/>
  <c r="AU435" i="5" s="1"/>
  <c r="AV435" i="5" s="1"/>
  <c r="AW435" i="5" s="1"/>
  <c r="AX435" i="5" s="1"/>
  <c r="AY435" i="5" s="1"/>
  <c r="AZ435" i="5" s="1"/>
  <c r="BA435" i="5" s="1"/>
  <c r="BB435" i="5" s="1"/>
  <c r="BC435" i="5" s="1"/>
  <c r="I417" i="5"/>
  <c r="J417" i="5" s="1"/>
  <c r="K417" i="5" s="1"/>
  <c r="L417" i="5" s="1"/>
  <c r="M417" i="5" s="1"/>
  <c r="N417" i="5" s="1"/>
  <c r="O417" i="5" s="1"/>
  <c r="P417" i="5" s="1"/>
  <c r="Q417" i="5" s="1"/>
  <c r="R417" i="5" s="1"/>
  <c r="S417" i="5" s="1"/>
  <c r="T417" i="5" s="1"/>
  <c r="U417" i="5" s="1"/>
  <c r="V417" i="5" s="1"/>
  <c r="W417" i="5" s="1"/>
  <c r="X417" i="5" s="1"/>
  <c r="Y417" i="5" s="1"/>
  <c r="Z417" i="5" s="1"/>
  <c r="AA417" i="5" s="1"/>
  <c r="AB417" i="5" s="1"/>
  <c r="AC417" i="5" s="1"/>
  <c r="AD417" i="5" s="1"/>
  <c r="AE417" i="5" s="1"/>
  <c r="AF417" i="5" s="1"/>
  <c r="AG417" i="5" s="1"/>
  <c r="AH417" i="5" s="1"/>
  <c r="AI417" i="5" s="1"/>
  <c r="AJ417" i="5" s="1"/>
  <c r="AK417" i="5" s="1"/>
  <c r="AL417" i="5" s="1"/>
  <c r="AM417" i="5" s="1"/>
  <c r="AN417" i="5" s="1"/>
  <c r="AO417" i="5" s="1"/>
  <c r="AP417" i="5" s="1"/>
  <c r="AQ417" i="5" s="1"/>
  <c r="AR417" i="5" s="1"/>
  <c r="AS417" i="5" s="1"/>
  <c r="AT417" i="5" s="1"/>
  <c r="AU417" i="5" s="1"/>
  <c r="AV417" i="5" s="1"/>
  <c r="AW417" i="5" s="1"/>
  <c r="AX417" i="5" s="1"/>
  <c r="AY417" i="5" s="1"/>
  <c r="AZ417" i="5" s="1"/>
  <c r="BA417" i="5" s="1"/>
  <c r="BB417" i="5" s="1"/>
  <c r="BC417" i="5" s="1"/>
  <c r="H420" i="5"/>
  <c r="I420" i="5" s="1"/>
  <c r="J420" i="5" s="1"/>
  <c r="K420" i="5" s="1"/>
  <c r="L420" i="5" s="1"/>
  <c r="M420" i="5" s="1"/>
  <c r="N420" i="5" s="1"/>
  <c r="O420" i="5" s="1"/>
  <c r="P420" i="5" s="1"/>
  <c r="Q420" i="5" s="1"/>
  <c r="R420" i="5" s="1"/>
  <c r="S420" i="5" s="1"/>
  <c r="T420" i="5" s="1"/>
  <c r="U420" i="5" s="1"/>
  <c r="V420" i="5" s="1"/>
  <c r="W420" i="5" s="1"/>
  <c r="X420" i="5" s="1"/>
  <c r="Y420" i="5" s="1"/>
  <c r="Z420" i="5" s="1"/>
  <c r="AA420" i="5" s="1"/>
  <c r="AB420" i="5" s="1"/>
  <c r="AC420" i="5" s="1"/>
  <c r="AD420" i="5" s="1"/>
  <c r="AE420" i="5" s="1"/>
  <c r="AF420" i="5" s="1"/>
  <c r="AG420" i="5" s="1"/>
  <c r="AH420" i="5" s="1"/>
  <c r="AI420" i="5" s="1"/>
  <c r="AJ420" i="5" s="1"/>
  <c r="AK420" i="5" s="1"/>
  <c r="AL420" i="5" s="1"/>
  <c r="AM420" i="5" s="1"/>
  <c r="AN420" i="5" s="1"/>
  <c r="AO420" i="5" s="1"/>
  <c r="AP420" i="5" s="1"/>
  <c r="AQ420" i="5" s="1"/>
  <c r="AR420" i="5" s="1"/>
  <c r="AS420" i="5" s="1"/>
  <c r="AT420" i="5" s="1"/>
  <c r="AU420" i="5" s="1"/>
  <c r="AV420" i="5" s="1"/>
  <c r="AW420" i="5" s="1"/>
  <c r="AX420" i="5" s="1"/>
  <c r="AY420" i="5" s="1"/>
  <c r="AZ420" i="5" s="1"/>
  <c r="BA420" i="5" s="1"/>
  <c r="BB420" i="5" s="1"/>
  <c r="BC420" i="5" s="1"/>
  <c r="H423" i="5"/>
  <c r="I423" i="5" s="1"/>
  <c r="J423" i="5" s="1"/>
  <c r="K423" i="5" s="1"/>
  <c r="L423" i="5" s="1"/>
  <c r="M423" i="5" s="1"/>
  <c r="N423" i="5" s="1"/>
  <c r="O423" i="5" s="1"/>
  <c r="P423" i="5" s="1"/>
  <c r="Q423" i="5" s="1"/>
  <c r="R423" i="5" s="1"/>
  <c r="S423" i="5" s="1"/>
  <c r="T423" i="5" s="1"/>
  <c r="U423" i="5" s="1"/>
  <c r="V423" i="5" s="1"/>
  <c r="W423" i="5" s="1"/>
  <c r="X423" i="5" s="1"/>
  <c r="Y423" i="5" s="1"/>
  <c r="Z423" i="5" s="1"/>
  <c r="AA423" i="5" s="1"/>
  <c r="AB423" i="5" s="1"/>
  <c r="AC423" i="5" s="1"/>
  <c r="AD423" i="5" s="1"/>
  <c r="AE423" i="5" s="1"/>
  <c r="AF423" i="5" s="1"/>
  <c r="AG423" i="5" s="1"/>
  <c r="AH423" i="5" s="1"/>
  <c r="AI423" i="5" s="1"/>
  <c r="AJ423" i="5" s="1"/>
  <c r="AK423" i="5" s="1"/>
  <c r="AL423" i="5" s="1"/>
  <c r="AM423" i="5" s="1"/>
  <c r="AN423" i="5" s="1"/>
  <c r="AO423" i="5" s="1"/>
  <c r="AP423" i="5" s="1"/>
  <c r="AQ423" i="5" s="1"/>
  <c r="AR423" i="5" s="1"/>
  <c r="AS423" i="5" s="1"/>
  <c r="AT423" i="5" s="1"/>
  <c r="AU423" i="5" s="1"/>
  <c r="AV423" i="5" s="1"/>
  <c r="AW423" i="5" s="1"/>
  <c r="AX423" i="5" s="1"/>
  <c r="AY423" i="5" s="1"/>
  <c r="AZ423" i="5" s="1"/>
  <c r="BA423" i="5" s="1"/>
  <c r="BB423" i="5" s="1"/>
  <c r="BC423" i="5" s="1"/>
  <c r="F26" i="8"/>
  <c r="F24" i="8"/>
  <c r="H24" i="8"/>
  <c r="E24" i="8"/>
  <c r="J26" i="8"/>
  <c r="L26" i="8"/>
  <c r="P24" i="8"/>
  <c r="G25" i="8"/>
  <c r="I25" i="8"/>
  <c r="O25" i="8"/>
  <c r="V78" i="8"/>
  <c r="V115" i="8" s="1"/>
  <c r="AN72" i="8"/>
  <c r="Z68" i="8"/>
  <c r="Y65" i="8"/>
  <c r="AW62" i="8"/>
  <c r="Y61" i="8"/>
  <c r="AX59" i="8"/>
  <c r="AT58" i="8"/>
  <c r="AQ57" i="8"/>
  <c r="AQ56" i="8"/>
  <c r="AS55" i="8"/>
  <c r="AR54" i="8"/>
  <c r="AS53" i="8"/>
  <c r="AP52" i="8"/>
  <c r="AP51" i="8"/>
  <c r="AR50" i="8"/>
  <c r="AQ49" i="8"/>
  <c r="AK12" i="8"/>
  <c r="AK11" i="8"/>
  <c r="E78" i="8"/>
  <c r="E115" i="8" s="1"/>
  <c r="O68" i="8"/>
  <c r="O105" i="8" s="1"/>
  <c r="O65" i="8"/>
  <c r="O102" i="8" s="1"/>
  <c r="AV62" i="8"/>
  <c r="T61" i="8"/>
  <c r="T98" i="8" s="1"/>
  <c r="AU59" i="8"/>
  <c r="AN58" i="8"/>
  <c r="AN57" i="8"/>
  <c r="AP56" i="8"/>
  <c r="AO55" i="8"/>
  <c r="AP54" i="8"/>
  <c r="AM53" i="8"/>
  <c r="AM52" i="8"/>
  <c r="AO51" i="8"/>
  <c r="AO49" i="8"/>
  <c r="AH12" i="8"/>
  <c r="AJ11" i="8"/>
  <c r="AP77" i="8"/>
  <c r="J72" i="8"/>
  <c r="J109" i="8" s="1"/>
  <c r="K65" i="8"/>
  <c r="K102" i="8" s="1"/>
  <c r="P61" i="8"/>
  <c r="P98" i="8" s="1"/>
  <c r="AM57" i="8"/>
  <c r="AM55" i="8"/>
  <c r="AK51" i="8"/>
  <c r="I67" i="8"/>
  <c r="I104" i="8" s="1"/>
  <c r="AQ60" i="8"/>
  <c r="W57" i="8"/>
  <c r="T54" i="8"/>
  <c r="T91" i="8" s="1"/>
  <c r="U51" i="8"/>
  <c r="U88" i="8" s="1"/>
  <c r="Y75" i="8"/>
  <c r="AW66" i="8"/>
  <c r="N62" i="8"/>
  <c r="N99" i="8" s="1"/>
  <c r="T58" i="8"/>
  <c r="T95" i="8" s="1"/>
  <c r="T56" i="8"/>
  <c r="T93" i="8" s="1"/>
  <c r="S53" i="8"/>
  <c r="S90" i="8" s="1"/>
  <c r="S51" i="8"/>
  <c r="S88" i="8" s="1"/>
  <c r="V72" i="8"/>
  <c r="V109" i="8" s="1"/>
  <c r="AN50" i="8"/>
  <c r="G68" i="8"/>
  <c r="G105" i="8" s="1"/>
  <c r="AP62" i="8"/>
  <c r="AK58" i="8"/>
  <c r="AL56" i="8"/>
  <c r="AJ53" i="8"/>
  <c r="AI49" i="8"/>
  <c r="R12" i="8"/>
  <c r="R15" i="8" s="1"/>
  <c r="AU75" i="8"/>
  <c r="P64" i="8"/>
  <c r="P101" i="8" s="1"/>
  <c r="V59" i="8"/>
  <c r="V96" i="8" s="1"/>
  <c r="W55" i="8"/>
  <c r="V52" i="8"/>
  <c r="V89" i="8" s="1"/>
  <c r="S49" i="8"/>
  <c r="S86" i="8" s="1"/>
  <c r="Q12" i="8"/>
  <c r="Q15" i="8" s="1"/>
  <c r="P11" i="8"/>
  <c r="P13" i="8" s="1"/>
  <c r="N70" i="8"/>
  <c r="N107" i="8" s="1"/>
  <c r="H64" i="8"/>
  <c r="H101" i="8" s="1"/>
  <c r="S59" i="8"/>
  <c r="S96" i="8" s="1"/>
  <c r="S57" i="8"/>
  <c r="S94" i="8" s="1"/>
  <c r="Q54" i="8"/>
  <c r="Q91" i="8" s="1"/>
  <c r="P50" i="8"/>
  <c r="P87" i="8" s="1"/>
  <c r="M12" i="8"/>
  <c r="M15" i="8" s="1"/>
  <c r="AN81" i="8"/>
  <c r="I75" i="8"/>
  <c r="I112" i="8" s="1"/>
  <c r="BA69" i="8"/>
  <c r="AN66" i="8"/>
  <c r="BA63" i="8"/>
  <c r="E62" i="8"/>
  <c r="E99" i="8" s="1"/>
  <c r="AD60" i="8"/>
  <c r="R59" i="8"/>
  <c r="R96" i="8" s="1"/>
  <c r="P58" i="8"/>
  <c r="P95" i="8" s="1"/>
  <c r="Q57" i="8"/>
  <c r="Q94" i="8" s="1"/>
  <c r="N56" i="8"/>
  <c r="N93" i="8" s="1"/>
  <c r="N55" i="8"/>
  <c r="N92" i="8" s="1"/>
  <c r="P54" i="8"/>
  <c r="P91" i="8" s="1"/>
  <c r="O53" i="8"/>
  <c r="O90" i="8" s="1"/>
  <c r="P52" i="8"/>
  <c r="P89" i="8" s="1"/>
  <c r="M51" i="8"/>
  <c r="M88" i="8" s="1"/>
  <c r="M50" i="8"/>
  <c r="M87" i="8" s="1"/>
  <c r="O49" i="8"/>
  <c r="O86" i="8" s="1"/>
  <c r="K12" i="8"/>
  <c r="K15" i="8" s="1"/>
  <c r="H11" i="8"/>
  <c r="H13" i="8" s="1"/>
  <c r="V81" i="8"/>
  <c r="V118" i="8" s="1"/>
  <c r="AU74" i="8"/>
  <c r="AW69" i="8"/>
  <c r="AG66" i="8"/>
  <c r="AU63" i="8"/>
  <c r="AZ61" i="8"/>
  <c r="AB60" i="8"/>
  <c r="M59" i="8"/>
  <c r="M96" i="8" s="1"/>
  <c r="N58" i="8"/>
  <c r="N95" i="8" s="1"/>
  <c r="K57" i="8"/>
  <c r="K94" i="8" s="1"/>
  <c r="K56" i="8"/>
  <c r="K93" i="8" s="1"/>
  <c r="M55" i="8"/>
  <c r="M92" i="8" s="1"/>
  <c r="L54" i="8"/>
  <c r="L91" i="8" s="1"/>
  <c r="M53" i="8"/>
  <c r="M90" i="8" s="1"/>
  <c r="J52" i="8"/>
  <c r="J89" i="8" s="1"/>
  <c r="J51" i="8"/>
  <c r="J88" i="8" s="1"/>
  <c r="L50" i="8"/>
  <c r="L87" i="8" s="1"/>
  <c r="K49" i="8"/>
  <c r="K86" i="8" s="1"/>
  <c r="AS12" i="8"/>
  <c r="AT11" i="8"/>
  <c r="AN78" i="8"/>
  <c r="E73" i="8"/>
  <c r="E110" i="8" s="1"/>
  <c r="AJ68" i="8"/>
  <c r="AF65" i="8"/>
  <c r="E63" i="8"/>
  <c r="E100" i="8" s="1"/>
  <c r="AA61" i="8"/>
  <c r="C60" i="8"/>
  <c r="C97" i="8" s="1"/>
  <c r="AV58" i="8"/>
  <c r="AW57" i="8"/>
  <c r="AT56" i="8"/>
  <c r="AT55" i="8"/>
  <c r="AV54" i="8"/>
  <c r="AU53" i="8"/>
  <c r="AV52" i="8"/>
  <c r="AS51" i="8"/>
  <c r="AS50" i="8"/>
  <c r="AU49" i="8"/>
  <c r="AQ12" i="8"/>
  <c r="AN11" i="8"/>
  <c r="AO59" i="8"/>
  <c r="AJ54" i="8"/>
  <c r="AL52" i="8"/>
  <c r="AL50" i="8"/>
  <c r="T11" i="8"/>
  <c r="T13" i="8" s="1"/>
  <c r="AF70" i="8"/>
  <c r="R62" i="8"/>
  <c r="R99" i="8" s="1"/>
  <c r="U58" i="8"/>
  <c r="U95" i="8" s="1"/>
  <c r="V56" i="8"/>
  <c r="V93" i="8" s="1"/>
  <c r="T53" i="8"/>
  <c r="T90" i="8" s="1"/>
  <c r="V50" i="8"/>
  <c r="V87" i="8" s="1"/>
  <c r="AH60" i="8"/>
  <c r="Q55" i="8"/>
  <c r="Q92" i="8" s="1"/>
  <c r="R52" i="8"/>
  <c r="R89" i="8" s="1"/>
  <c r="P49" i="8"/>
  <c r="P86" i="8" s="1"/>
  <c r="N11" i="8"/>
  <c r="N13" i="8" s="1"/>
  <c r="H25" i="8"/>
  <c r="L24" i="8"/>
  <c r="K26" i="8"/>
  <c r="AU81" i="8"/>
  <c r="S81" i="8"/>
  <c r="S118" i="8" s="1"/>
  <c r="T79" i="8"/>
  <c r="T116" i="8" s="1"/>
  <c r="AO77" i="8"/>
  <c r="N76" i="8"/>
  <c r="N113" i="8" s="1"/>
  <c r="AQ74" i="8"/>
  <c r="X73" i="8"/>
  <c r="H72" i="8"/>
  <c r="H109" i="8" s="1"/>
  <c r="AT70" i="8"/>
  <c r="AU69" i="8"/>
  <c r="AX68" i="8"/>
  <c r="D68" i="8"/>
  <c r="D105" i="8" s="1"/>
  <c r="U67" i="8"/>
  <c r="U104" i="8" s="1"/>
  <c r="AF66" i="8"/>
  <c r="AQ65" i="8"/>
  <c r="I65" i="8"/>
  <c r="I102" i="8" s="1"/>
  <c r="AA64" i="8"/>
  <c r="AS63" i="8"/>
  <c r="N63" i="8"/>
  <c r="N100" i="8" s="1"/>
  <c r="AK62" i="8"/>
  <c r="L62" i="8"/>
  <c r="L99" i="8" s="1"/>
  <c r="AN61" i="8"/>
  <c r="O61" i="8"/>
  <c r="O98" i="8" s="1"/>
  <c r="AO60" i="8"/>
  <c r="R60" i="8"/>
  <c r="R97" i="8" s="1"/>
  <c r="AT59" i="8"/>
  <c r="AB59" i="8"/>
  <c r="J59" i="8"/>
  <c r="J96" i="8" s="1"/>
  <c r="AS58" i="8"/>
  <c r="AC58" i="8"/>
  <c r="M58" i="8"/>
  <c r="M95" i="8" s="1"/>
  <c r="AV57" i="8"/>
  <c r="AF57" i="8"/>
  <c r="P57" i="8"/>
  <c r="P94" i="8" s="1"/>
  <c r="AY56" i="8"/>
  <c r="AI56" i="8"/>
  <c r="S56" i="8"/>
  <c r="S93" i="8" s="1"/>
  <c r="C56" i="8"/>
  <c r="C93" i="8" s="1"/>
  <c r="AL55" i="8"/>
  <c r="V55" i="8"/>
  <c r="V92" i="8" s="1"/>
  <c r="F55" i="8"/>
  <c r="F92" i="8" s="1"/>
  <c r="AO54" i="8"/>
  <c r="Y54" i="8"/>
  <c r="I54" i="8"/>
  <c r="I91" i="8" s="1"/>
  <c r="AR53" i="8"/>
  <c r="AB53" i="8"/>
  <c r="L53" i="8"/>
  <c r="L90" i="8" s="1"/>
  <c r="AU52" i="8"/>
  <c r="AE52" i="8"/>
  <c r="O52" i="8"/>
  <c r="O89" i="8" s="1"/>
  <c r="AX51" i="8"/>
  <c r="AH51" i="8"/>
  <c r="R51" i="8"/>
  <c r="R88" i="8" s="1"/>
  <c r="BA50" i="8"/>
  <c r="AK50" i="8"/>
  <c r="U50" i="8"/>
  <c r="U87" i="8" s="1"/>
  <c r="E50" i="8"/>
  <c r="E87" i="8" s="1"/>
  <c r="AN49" i="8"/>
  <c r="X49" i="8"/>
  <c r="H49" i="8"/>
  <c r="H86" i="8" s="1"/>
  <c r="AP12" i="8"/>
  <c r="Z12" i="8"/>
  <c r="J12" i="8"/>
  <c r="J15" i="8" s="1"/>
  <c r="AS11" i="8"/>
  <c r="AC11" i="8"/>
  <c r="M11" i="8"/>
  <c r="M13" i="8" s="1"/>
  <c r="R81" i="8"/>
  <c r="R118" i="8" s="1"/>
  <c r="Q79" i="8"/>
  <c r="Q116" i="8" s="1"/>
  <c r="AI77" i="8"/>
  <c r="M76" i="8"/>
  <c r="M113" i="8" s="1"/>
  <c r="AP74" i="8"/>
  <c r="T73" i="8"/>
  <c r="T110" i="8" s="1"/>
  <c r="G72" i="8"/>
  <c r="G109" i="8" s="1"/>
  <c r="AS70" i="8"/>
  <c r="AS69" i="8"/>
  <c r="AV68" i="8"/>
  <c r="C68" i="8"/>
  <c r="C105" i="8" s="1"/>
  <c r="O67" i="8"/>
  <c r="O104" i="8" s="1"/>
  <c r="AD66" i="8"/>
  <c r="AO65" i="8"/>
  <c r="G65" i="8"/>
  <c r="G102" i="8" s="1"/>
  <c r="Z64" i="8"/>
  <c r="AQ63" i="8"/>
  <c r="K63" i="8"/>
  <c r="K100" i="8" s="1"/>
  <c r="AJ62" i="8"/>
  <c r="K62" i="8"/>
  <c r="K99" i="8" s="1"/>
  <c r="AL61" i="8"/>
  <c r="N61" i="8"/>
  <c r="N98" i="8" s="1"/>
  <c r="AN60" i="8"/>
  <c r="P60" i="8"/>
  <c r="P97" i="8" s="1"/>
  <c r="AS59" i="8"/>
  <c r="AA59" i="8"/>
  <c r="I59" i="8"/>
  <c r="I96" i="8" s="1"/>
  <c r="AR58" i="8"/>
  <c r="AB58" i="8"/>
  <c r="L58" i="8"/>
  <c r="L95" i="8" s="1"/>
  <c r="AU57" i="8"/>
  <c r="AE57" i="8"/>
  <c r="O57" i="8"/>
  <c r="O94" i="8" s="1"/>
  <c r="AX56" i="8"/>
  <c r="AH56" i="8"/>
  <c r="R56" i="8"/>
  <c r="R93" i="8" s="1"/>
  <c r="BA55" i="8"/>
  <c r="AK55" i="8"/>
  <c r="U55" i="8"/>
  <c r="U92" i="8" s="1"/>
  <c r="E55" i="8"/>
  <c r="E92" i="8" s="1"/>
  <c r="AN54" i="8"/>
  <c r="X54" i="8"/>
  <c r="H54" i="8"/>
  <c r="H91" i="8" s="1"/>
  <c r="AQ53" i="8"/>
  <c r="AA53" i="8"/>
  <c r="K53" i="8"/>
  <c r="K90" i="8" s="1"/>
  <c r="AT52" i="8"/>
  <c r="AD52" i="8"/>
  <c r="N52" i="8"/>
  <c r="N89" i="8" s="1"/>
  <c r="AW51" i="8"/>
  <c r="AG51" i="8"/>
  <c r="Q51" i="8"/>
  <c r="Q88" i="8" s="1"/>
  <c r="AZ50" i="8"/>
  <c r="AJ50" i="8"/>
  <c r="T50" i="8"/>
  <c r="T87" i="8" s="1"/>
  <c r="D50" i="8"/>
  <c r="D87" i="8" s="1"/>
  <c r="AM49" i="8"/>
  <c r="W49" i="8"/>
  <c r="G49" i="8"/>
  <c r="G86" i="8" s="1"/>
  <c r="AO12" i="8"/>
  <c r="Y12" i="8"/>
  <c r="I12" i="8"/>
  <c r="I15" i="8" s="1"/>
  <c r="AR11" i="8"/>
  <c r="AB11" i="8"/>
  <c r="L11" i="8"/>
  <c r="L13" i="8" s="1"/>
  <c r="Y80" i="8"/>
  <c r="AA78" i="8"/>
  <c r="D77" i="8"/>
  <c r="D114" i="8" s="1"/>
  <c r="AG75" i="8"/>
  <c r="G74" i="8"/>
  <c r="G111" i="8" s="1"/>
  <c r="AQ72" i="8"/>
  <c r="AD71" i="8"/>
  <c r="Y70" i="8"/>
  <c r="W69" i="8"/>
  <c r="AD68" i="8"/>
  <c r="AO67" i="8"/>
  <c r="BA66" i="8"/>
  <c r="Q66" i="8"/>
  <c r="Q103" i="8" s="1"/>
  <c r="AB65" i="8"/>
  <c r="AT64" i="8"/>
  <c r="N64" i="8"/>
  <c r="N101" i="8" s="1"/>
  <c r="AE63" i="8"/>
  <c r="AZ62" i="8"/>
  <c r="AA62" i="8"/>
  <c r="BA61" i="8"/>
  <c r="AC61" i="8"/>
  <c r="E61" i="8"/>
  <c r="E98" i="8" s="1"/>
  <c r="AE60" i="8"/>
  <c r="G60" i="8"/>
  <c r="G97" i="8" s="1"/>
  <c r="AL59" i="8"/>
  <c r="T59" i="8"/>
  <c r="T96" i="8" s="1"/>
  <c r="C59" i="8"/>
  <c r="C96" i="8" s="1"/>
  <c r="AL58" i="8"/>
  <c r="V58" i="8"/>
  <c r="V95" i="8" s="1"/>
  <c r="F58" i="8"/>
  <c r="F95" i="8" s="1"/>
  <c r="AO57" i="8"/>
  <c r="Y57" i="8"/>
  <c r="I57" i="8"/>
  <c r="I94" i="8" s="1"/>
  <c r="AR56" i="8"/>
  <c r="AB56" i="8"/>
  <c r="L56" i="8"/>
  <c r="L93" i="8" s="1"/>
  <c r="AU55" i="8"/>
  <c r="AE55" i="8"/>
  <c r="O55" i="8"/>
  <c r="O92" i="8" s="1"/>
  <c r="AX54" i="8"/>
  <c r="AH54" i="8"/>
  <c r="R54" i="8"/>
  <c r="R91" i="8" s="1"/>
  <c r="BA53" i="8"/>
  <c r="AK53" i="8"/>
  <c r="U53" i="8"/>
  <c r="U90" i="8" s="1"/>
  <c r="E53" i="8"/>
  <c r="E90" i="8" s="1"/>
  <c r="AN52" i="8"/>
  <c r="X52" i="8"/>
  <c r="H52" i="8"/>
  <c r="H89" i="8" s="1"/>
  <c r="AQ51" i="8"/>
  <c r="AA51" i="8"/>
  <c r="K51" i="8"/>
  <c r="K88" i="8" s="1"/>
  <c r="AT50" i="8"/>
  <c r="AD50" i="8"/>
  <c r="N50" i="8"/>
  <c r="N87" i="8" s="1"/>
  <c r="AW49" i="8"/>
  <c r="AG49" i="8"/>
  <c r="Q49" i="8"/>
  <c r="Q86" i="8" s="1"/>
  <c r="AY12" i="8"/>
  <c r="AI12" i="8"/>
  <c r="S12" i="8"/>
  <c r="S15" i="8" s="1"/>
  <c r="BB11" i="8"/>
  <c r="AL11" i="8"/>
  <c r="V11" i="8"/>
  <c r="V13" i="8" s="1"/>
  <c r="F11" i="8"/>
  <c r="F13" i="8" s="1"/>
  <c r="U80" i="8"/>
  <c r="U117" i="8" s="1"/>
  <c r="Y78" i="8"/>
  <c r="C77" i="8"/>
  <c r="C114" i="8" s="1"/>
  <c r="AF75" i="8"/>
  <c r="E74" i="8"/>
  <c r="E111" i="8" s="1"/>
  <c r="AP72" i="8"/>
  <c r="AC71" i="8"/>
  <c r="U70" i="8"/>
  <c r="U107" i="8" s="1"/>
  <c r="Q69" i="8"/>
  <c r="Q106" i="8" s="1"/>
  <c r="AB68" i="8"/>
  <c r="AK67" i="8"/>
  <c r="AX66" i="8"/>
  <c r="M66" i="8"/>
  <c r="M103" i="8" s="1"/>
  <c r="AA65" i="8"/>
  <c r="AQ64" i="8"/>
  <c r="L64" i="8"/>
  <c r="L101" i="8" s="1"/>
  <c r="AD63" i="8"/>
  <c r="AV11" i="8"/>
  <c r="U12" i="8"/>
  <c r="U15" i="8" s="1"/>
  <c r="AW12" i="8"/>
  <c r="Y49" i="8"/>
  <c r="Y51" i="8"/>
  <c r="AX52" i="8"/>
  <c r="Z54" i="8"/>
  <c r="Y55" i="8"/>
  <c r="AZ56" i="8"/>
  <c r="AY57" i="8"/>
  <c r="AZ58" i="8"/>
  <c r="AC59" i="8"/>
  <c r="AU60" i="8"/>
  <c r="AF61" i="8"/>
  <c r="X62" i="8"/>
  <c r="O63" i="8"/>
  <c r="O100" i="8" s="1"/>
  <c r="AB64" i="8"/>
  <c r="AV65" i="8"/>
  <c r="AY68" i="8"/>
  <c r="AV70" i="8"/>
  <c r="AA73" i="8"/>
  <c r="R76" i="8"/>
  <c r="R113" i="8" s="1"/>
  <c r="U79" i="8"/>
  <c r="U116" i="8" s="1"/>
  <c r="X11" i="8"/>
  <c r="X13" i="8" s="1"/>
  <c r="AZ11" i="8"/>
  <c r="AA12" i="8"/>
  <c r="AX12" i="8"/>
  <c r="AA49" i="8"/>
  <c r="AY49" i="8"/>
  <c r="AB50" i="8"/>
  <c r="C51" i="8"/>
  <c r="C88" i="8" s="1"/>
  <c r="Z51" i="8"/>
  <c r="BA51" i="8"/>
  <c r="Z52" i="8"/>
  <c r="C53" i="8"/>
  <c r="C90" i="8" s="1"/>
  <c r="AC53" i="8"/>
  <c r="AZ53" i="8"/>
  <c r="AB54" i="8"/>
  <c r="AZ54" i="8"/>
  <c r="AC55" i="8"/>
  <c r="D56" i="8"/>
  <c r="D93" i="8" s="1"/>
  <c r="AA56" i="8"/>
  <c r="C57" i="8"/>
  <c r="C94" i="8" s="1"/>
  <c r="AA57" i="8"/>
  <c r="D58" i="8"/>
  <c r="D95" i="8" s="1"/>
  <c r="AD58" i="8"/>
  <c r="BA58" i="8"/>
  <c r="AE59" i="8"/>
  <c r="J60" i="8"/>
  <c r="J97" i="8" s="1"/>
  <c r="AZ60" i="8"/>
  <c r="AO61" i="8"/>
  <c r="Z62" i="8"/>
  <c r="S63" i="8"/>
  <c r="S100" i="8" s="1"/>
  <c r="AH64" i="8"/>
  <c r="AZ65" i="8"/>
  <c r="Y67" i="8"/>
  <c r="D69" i="8"/>
  <c r="D106" i="8" s="1"/>
  <c r="I71" i="8"/>
  <c r="I108" i="8" s="1"/>
  <c r="AM73" i="8"/>
  <c r="AE76" i="8"/>
  <c r="AN79" i="8"/>
  <c r="U11" i="8"/>
  <c r="U13" i="8" s="1"/>
  <c r="AV49" i="8"/>
  <c r="AV50" i="8"/>
  <c r="W52" i="8"/>
  <c r="W53" i="8"/>
  <c r="AW54" i="8"/>
  <c r="AW55" i="8"/>
  <c r="X57" i="8"/>
  <c r="X58" i="8"/>
  <c r="V67" i="8"/>
  <c r="V104" i="8" s="1"/>
  <c r="C49" i="8"/>
  <c r="C86" i="8" s="1"/>
  <c r="AE49" i="8"/>
  <c r="F50" i="8"/>
  <c r="F87" i="8" s="1"/>
  <c r="AC50" i="8"/>
  <c r="E51" i="8"/>
  <c r="E88" i="8" s="1"/>
  <c r="AC51" i="8"/>
  <c r="F52" i="8"/>
  <c r="F89" i="8" s="1"/>
  <c r="AF52" i="8"/>
  <c r="D53" i="8"/>
  <c r="D90" i="8" s="1"/>
  <c r="AE53" i="8"/>
  <c r="D54" i="8"/>
  <c r="D91" i="8" s="1"/>
  <c r="AF54" i="8"/>
  <c r="G55" i="8"/>
  <c r="G92" i="8" s="1"/>
  <c r="AD55" i="8"/>
  <c r="F56" i="8"/>
  <c r="F93" i="8" s="1"/>
  <c r="AD56" i="8"/>
  <c r="G57" i="8"/>
  <c r="G94" i="8" s="1"/>
  <c r="AG57" i="8"/>
  <c r="E58" i="8"/>
  <c r="E95" i="8" s="1"/>
  <c r="AF58" i="8"/>
  <c r="E59" i="8"/>
  <c r="E96" i="8" s="1"/>
  <c r="AJ59" i="8"/>
  <c r="S60" i="8"/>
  <c r="S97" i="8" s="1"/>
  <c r="D61" i="8"/>
  <c r="D98" i="8" s="1"/>
  <c r="AR61" i="8"/>
  <c r="AC62" i="8"/>
  <c r="AA63" i="8"/>
  <c r="AN64" i="8"/>
  <c r="J66" i="8"/>
  <c r="J103" i="8" s="1"/>
  <c r="AI67" i="8"/>
  <c r="O69" i="8"/>
  <c r="O106" i="8" s="1"/>
  <c r="Y71" i="8"/>
  <c r="C74" i="8"/>
  <c r="C111" i="8" s="1"/>
  <c r="AY76" i="8"/>
  <c r="M80" i="8"/>
  <c r="M117" i="8" s="1"/>
  <c r="X50" i="8"/>
  <c r="AY51" i="8"/>
  <c r="AY53" i="8"/>
  <c r="Z56" i="8"/>
  <c r="D60" i="8"/>
  <c r="D97" i="8" s="1"/>
  <c r="AD11" i="8"/>
  <c r="BA11" i="8"/>
  <c r="AC12" i="8"/>
  <c r="BA12" i="8"/>
  <c r="E11" i="8"/>
  <c r="E13" i="8" s="1"/>
  <c r="AF11" i="8"/>
  <c r="E12" i="8"/>
  <c r="E15" i="8" s="1"/>
  <c r="AG12" i="8"/>
  <c r="I49" i="8"/>
  <c r="I86" i="8" s="1"/>
  <c r="AF49" i="8"/>
  <c r="H50" i="8"/>
  <c r="H87" i="8" s="1"/>
  <c r="AF50" i="8"/>
  <c r="I51" i="8"/>
  <c r="I88" i="8" s="1"/>
  <c r="AI51" i="8"/>
  <c r="G52" i="8"/>
  <c r="G89" i="8" s="1"/>
  <c r="AH52" i="8"/>
  <c r="G53" i="8"/>
  <c r="G90" i="8" s="1"/>
  <c r="AI53" i="8"/>
  <c r="J54" i="8"/>
  <c r="J91" i="8" s="1"/>
  <c r="AG54" i="8"/>
  <c r="I55" i="8"/>
  <c r="I92" i="8" s="1"/>
  <c r="AG55" i="8"/>
  <c r="J56" i="8"/>
  <c r="J93" i="8" s="1"/>
  <c r="AJ56" i="8"/>
  <c r="H57" i="8"/>
  <c r="H94" i="8" s="1"/>
  <c r="AI57" i="8"/>
  <c r="H58" i="8"/>
  <c r="H95" i="8" s="1"/>
  <c r="AJ58" i="8"/>
  <c r="K59" i="8"/>
  <c r="K96" i="8" s="1"/>
  <c r="AK59" i="8"/>
  <c r="V60" i="8"/>
  <c r="V97" i="8" s="1"/>
  <c r="G61" i="8"/>
  <c r="G98" i="8" s="1"/>
  <c r="AY61" i="8"/>
  <c r="AL62" i="8"/>
  <c r="AI63" i="8"/>
  <c r="AX64" i="8"/>
  <c r="T66" i="8"/>
  <c r="T103" i="8" s="1"/>
  <c r="AS67" i="8"/>
  <c r="AC69" i="8"/>
  <c r="AQ71" i="8"/>
  <c r="U74" i="8"/>
  <c r="U111" i="8" s="1"/>
  <c r="R77" i="8"/>
  <c r="R114" i="8" s="1"/>
  <c r="AQ80" i="8"/>
  <c r="J24" i="8"/>
  <c r="K25" i="8"/>
  <c r="E27" i="8" s="1"/>
  <c r="I21" i="7" s="1"/>
  <c r="N26" i="8"/>
  <c r="M24" i="8"/>
  <c r="P25" i="8"/>
  <c r="N24" i="8"/>
  <c r="Q25" i="8"/>
  <c r="G40" i="3"/>
  <c r="E40" i="3"/>
  <c r="H38" i="3"/>
  <c r="L39" i="3"/>
  <c r="N40" i="3"/>
  <c r="F40" i="3"/>
  <c r="M39" i="3"/>
  <c r="O40" i="3"/>
  <c r="I38" i="3"/>
  <c r="C41" i="3" s="1"/>
  <c r="I30" i="1" s="1"/>
  <c r="K39" i="3"/>
  <c r="C39" i="3"/>
  <c r="O38" i="3"/>
  <c r="J38" i="3"/>
  <c r="AK22" i="3"/>
  <c r="AK23" i="3" s="1"/>
  <c r="AP22" i="3"/>
  <c r="AP23" i="3" s="1"/>
  <c r="BA17" i="3"/>
  <c r="AD17" i="3"/>
  <c r="N17" i="3"/>
  <c r="N18" i="3" s="1"/>
  <c r="AW10" i="3"/>
  <c r="AE10" i="3"/>
  <c r="O10" i="3"/>
  <c r="L17" i="3"/>
  <c r="L18" i="3" s="1"/>
  <c r="J10" i="3"/>
  <c r="J11" i="3" s="1"/>
  <c r="D17" i="3"/>
  <c r="D18" i="3" s="1"/>
  <c r="C22" i="3"/>
  <c r="C23" i="3" s="1"/>
  <c r="C17" i="3"/>
  <c r="C18" i="3" s="1"/>
  <c r="AI17" i="3"/>
  <c r="AX10" i="3"/>
  <c r="AJ22" i="3"/>
  <c r="AJ23" i="3" s="1"/>
  <c r="AY17" i="3"/>
  <c r="AC17" i="3"/>
  <c r="M17" i="3"/>
  <c r="M18" i="3" s="1"/>
  <c r="AU10" i="3"/>
  <c r="AD10" i="3"/>
  <c r="N10" i="3"/>
  <c r="N11" i="3" s="1"/>
  <c r="AS17" i="3"/>
  <c r="AB17" i="3"/>
  <c r="AP10" i="3"/>
  <c r="Z10" i="3"/>
  <c r="Z11" i="3" s="1"/>
  <c r="AL17" i="3"/>
  <c r="AM10" i="3"/>
  <c r="AK17" i="3"/>
  <c r="Q10" i="3"/>
  <c r="Q11" i="3" s="1"/>
  <c r="O17" i="3"/>
  <c r="O18" i="3" s="1"/>
  <c r="P10" i="3"/>
  <c r="P11" i="3" s="1"/>
  <c r="AR17" i="3"/>
  <c r="AA17" i="3"/>
  <c r="AA18" i="3" s="1"/>
  <c r="G17" i="3"/>
  <c r="G18" i="3" s="1"/>
  <c r="AO10" i="3"/>
  <c r="Y10" i="3"/>
  <c r="Y11" i="3" s="1"/>
  <c r="H10" i="3"/>
  <c r="H11" i="3" s="1"/>
  <c r="AQ17" i="3"/>
  <c r="W17" i="3"/>
  <c r="E17" i="3"/>
  <c r="AN10" i="3"/>
  <c r="X10" i="3"/>
  <c r="X11" i="3" s="1"/>
  <c r="F10" i="3"/>
  <c r="F11" i="3" s="1"/>
  <c r="U17" i="3"/>
  <c r="U18" i="3" s="1"/>
  <c r="V10" i="3"/>
  <c r="V11" i="3" s="1"/>
  <c r="S17" i="3"/>
  <c r="S18" i="3" s="1"/>
  <c r="AL10" i="3"/>
  <c r="AG10" i="3"/>
  <c r="C45" i="3"/>
  <c r="I31" i="1" s="1"/>
  <c r="E18" i="3"/>
  <c r="G10" i="3"/>
  <c r="R10" i="3"/>
  <c r="R11" i="3" s="1"/>
  <c r="AF10" i="3"/>
  <c r="AT10" i="3"/>
  <c r="F17" i="3"/>
  <c r="T17" i="3"/>
  <c r="AE17" i="3"/>
  <c r="AT17" i="3"/>
  <c r="D39" i="3"/>
  <c r="C131" i="6"/>
  <c r="D12" i="3"/>
  <c r="E12" i="3" s="1"/>
  <c r="F12" i="3" s="1"/>
  <c r="G12" i="3" s="1"/>
  <c r="H12" i="3" s="1"/>
  <c r="I12" i="3" s="1"/>
  <c r="J12" i="3" s="1"/>
  <c r="K12" i="3" s="1"/>
  <c r="L12" i="3" s="1"/>
  <c r="M12" i="3" s="1"/>
  <c r="N12" i="3" s="1"/>
  <c r="O12" i="3" s="1"/>
  <c r="P12" i="3" s="1"/>
  <c r="Q12" i="3" s="1"/>
  <c r="R12" i="3" s="1"/>
  <c r="S12" i="3" s="1"/>
  <c r="T12" i="3" s="1"/>
  <c r="U12" i="3" s="1"/>
  <c r="V12" i="3" s="1"/>
  <c r="W12" i="3" s="1"/>
  <c r="X12" i="3" s="1"/>
  <c r="Y12" i="3" s="1"/>
  <c r="Z12" i="3" s="1"/>
  <c r="AA12" i="3" s="1"/>
  <c r="L40" i="3"/>
  <c r="D40" i="3"/>
  <c r="I39" i="3"/>
  <c r="N38" i="3"/>
  <c r="F38" i="3"/>
  <c r="I40" i="3"/>
  <c r="F39" i="3"/>
  <c r="K40" i="3"/>
  <c r="C40" i="3"/>
  <c r="H39" i="3"/>
  <c r="M38" i="3"/>
  <c r="E38" i="3"/>
  <c r="N39" i="3"/>
  <c r="C38" i="3"/>
  <c r="J40" i="3"/>
  <c r="O39" i="3"/>
  <c r="G39" i="3"/>
  <c r="L38" i="3"/>
  <c r="D38" i="3"/>
  <c r="K38" i="3"/>
  <c r="E39" i="3"/>
  <c r="H40" i="3"/>
  <c r="O3" i="2"/>
  <c r="AO22" i="3"/>
  <c r="AO23" i="3" s="1"/>
  <c r="AX17" i="3"/>
  <c r="AP17" i="3"/>
  <c r="AH17" i="3"/>
  <c r="Z17" i="3"/>
  <c r="Z18" i="3" s="1"/>
  <c r="R17" i="3"/>
  <c r="R18" i="3" s="1"/>
  <c r="J17" i="3"/>
  <c r="J18" i="3" s="1"/>
  <c r="BA10" i="3"/>
  <c r="AS10" i="3"/>
  <c r="AK10" i="3"/>
  <c r="AC10" i="3"/>
  <c r="U10" i="3"/>
  <c r="U11" i="3" s="1"/>
  <c r="M10" i="3"/>
  <c r="M11" i="3" s="1"/>
  <c r="E10" i="3"/>
  <c r="E11" i="3" s="1"/>
  <c r="AM17" i="3"/>
  <c r="AN22" i="3"/>
  <c r="AN23" i="3" s="1"/>
  <c r="AW17" i="3"/>
  <c r="AO17" i="3"/>
  <c r="AG17" i="3"/>
  <c r="Y17" i="3"/>
  <c r="Q17" i="3"/>
  <c r="I17" i="3"/>
  <c r="AZ10" i="3"/>
  <c r="AR10" i="3"/>
  <c r="AJ10" i="3"/>
  <c r="AB10" i="3"/>
  <c r="T10" i="3"/>
  <c r="L10" i="3"/>
  <c r="D10" i="3"/>
  <c r="AL22" i="3"/>
  <c r="AL23" i="3" s="1"/>
  <c r="AU17" i="3"/>
  <c r="AM22" i="3"/>
  <c r="AM23" i="3" s="1"/>
  <c r="AV17" i="3"/>
  <c r="AN17" i="3"/>
  <c r="AF17" i="3"/>
  <c r="X17" i="3"/>
  <c r="P17" i="3"/>
  <c r="H17" i="3"/>
  <c r="H18" i="3" s="1"/>
  <c r="AY10" i="3"/>
  <c r="AQ10" i="3"/>
  <c r="AI10" i="3"/>
  <c r="AA10" i="3"/>
  <c r="AA29" i="3" s="1"/>
  <c r="S10" i="3"/>
  <c r="K10" i="3"/>
  <c r="K11" i="3" s="1"/>
  <c r="C10" i="3"/>
  <c r="Q18" i="3"/>
  <c r="I10" i="3"/>
  <c r="W10" i="3"/>
  <c r="AH10" i="3"/>
  <c r="AV10" i="3"/>
  <c r="K17" i="3"/>
  <c r="V17" i="3"/>
  <c r="AJ17" i="3"/>
  <c r="AZ17" i="3"/>
  <c r="AQ22" i="3"/>
  <c r="AQ23" i="3" s="1"/>
  <c r="G38" i="3"/>
  <c r="J39" i="3"/>
  <c r="M40" i="3"/>
  <c r="W18" i="3"/>
  <c r="E31" i="8"/>
  <c r="I20" i="7" s="1"/>
  <c r="G11" i="8"/>
  <c r="G13" i="8" s="1"/>
  <c r="O11" i="8"/>
  <c r="O13" i="8" s="1"/>
  <c r="W11" i="8"/>
  <c r="W13" i="8" s="1"/>
  <c r="AE11" i="8"/>
  <c r="AM11" i="8"/>
  <c r="AU11" i="8"/>
  <c r="BC11" i="8"/>
  <c r="L12" i="8"/>
  <c r="L15" i="8" s="1"/>
  <c r="T12" i="8"/>
  <c r="T15" i="8" s="1"/>
  <c r="AB12" i="8"/>
  <c r="AJ12" i="8"/>
  <c r="AR12" i="8"/>
  <c r="AZ12" i="8"/>
  <c r="G24" i="8"/>
  <c r="O24" i="8"/>
  <c r="J25" i="8"/>
  <c r="E26" i="8"/>
  <c r="M26" i="8"/>
  <c r="J49" i="8"/>
  <c r="J86" i="8" s="1"/>
  <c r="R49" i="8"/>
  <c r="R86" i="8" s="1"/>
  <c r="Z49" i="8"/>
  <c r="AH49" i="8"/>
  <c r="AP49" i="8"/>
  <c r="AX49" i="8"/>
  <c r="G50" i="8"/>
  <c r="G87" i="8" s="1"/>
  <c r="O50" i="8"/>
  <c r="O87" i="8" s="1"/>
  <c r="W50" i="8"/>
  <c r="AE50" i="8"/>
  <c r="AM50" i="8"/>
  <c r="AU50" i="8"/>
  <c r="D51" i="8"/>
  <c r="D88" i="8" s="1"/>
  <c r="L51" i="8"/>
  <c r="L88" i="8" s="1"/>
  <c r="T51" i="8"/>
  <c r="T88" i="8" s="1"/>
  <c r="AB51" i="8"/>
  <c r="AJ51" i="8"/>
  <c r="AR51" i="8"/>
  <c r="AZ51" i="8"/>
  <c r="I52" i="8"/>
  <c r="I89" i="8" s="1"/>
  <c r="Q52" i="8"/>
  <c r="Q89" i="8" s="1"/>
  <c r="Y52" i="8"/>
  <c r="AG52" i="8"/>
  <c r="AO52" i="8"/>
  <c r="AW52" i="8"/>
  <c r="F53" i="8"/>
  <c r="F90" i="8" s="1"/>
  <c r="N53" i="8"/>
  <c r="N90" i="8" s="1"/>
  <c r="V53" i="8"/>
  <c r="V90" i="8" s="1"/>
  <c r="AD53" i="8"/>
  <c r="AL53" i="8"/>
  <c r="AT53" i="8"/>
  <c r="C54" i="8"/>
  <c r="C91" i="8" s="1"/>
  <c r="K54" i="8"/>
  <c r="K91" i="8" s="1"/>
  <c r="S54" i="8"/>
  <c r="S91" i="8" s="1"/>
  <c r="AA54" i="8"/>
  <c r="AI54" i="8"/>
  <c r="AQ54" i="8"/>
  <c r="AY54" i="8"/>
  <c r="H55" i="8"/>
  <c r="H92" i="8" s="1"/>
  <c r="P55" i="8"/>
  <c r="P92" i="8" s="1"/>
  <c r="X55" i="8"/>
  <c r="AF55" i="8"/>
  <c r="AN55" i="8"/>
  <c r="AV55" i="8"/>
  <c r="E56" i="8"/>
  <c r="E93" i="8" s="1"/>
  <c r="M56" i="8"/>
  <c r="M93" i="8" s="1"/>
  <c r="U56" i="8"/>
  <c r="U93" i="8" s="1"/>
  <c r="AC56" i="8"/>
  <c r="AK56" i="8"/>
  <c r="AS56" i="8"/>
  <c r="BA56" i="8"/>
  <c r="J57" i="8"/>
  <c r="J94" i="8" s="1"/>
  <c r="R57" i="8"/>
  <c r="R94" i="8" s="1"/>
  <c r="Z57" i="8"/>
  <c r="AH57" i="8"/>
  <c r="AP57" i="8"/>
  <c r="AX57" i="8"/>
  <c r="G58" i="8"/>
  <c r="G95" i="8" s="1"/>
  <c r="O58" i="8"/>
  <c r="O95" i="8" s="1"/>
  <c r="W58" i="8"/>
  <c r="AE58" i="8"/>
  <c r="AM58" i="8"/>
  <c r="AU58" i="8"/>
  <c r="D59" i="8"/>
  <c r="D96" i="8" s="1"/>
  <c r="L59" i="8"/>
  <c r="L96" i="8" s="1"/>
  <c r="U59" i="8"/>
  <c r="U96" i="8" s="1"/>
  <c r="AD59" i="8"/>
  <c r="AM59" i="8"/>
  <c r="AW59" i="8"/>
  <c r="I60" i="8"/>
  <c r="I97" i="8" s="1"/>
  <c r="T60" i="8"/>
  <c r="T97" i="8" s="1"/>
  <c r="AF60" i="8"/>
  <c r="AT60" i="8"/>
  <c r="F61" i="8"/>
  <c r="F98" i="8" s="1"/>
  <c r="Q61" i="8"/>
  <c r="Q98" i="8" s="1"/>
  <c r="AE61" i="8"/>
  <c r="AQ61" i="8"/>
  <c r="C62" i="8"/>
  <c r="C99" i="8" s="1"/>
  <c r="Q62" i="8"/>
  <c r="Q99" i="8" s="1"/>
  <c r="AB62" i="8"/>
  <c r="AN62" i="8"/>
  <c r="C63" i="8"/>
  <c r="C100" i="8" s="1"/>
  <c r="Q63" i="8"/>
  <c r="Q100" i="8" s="1"/>
  <c r="AG63" i="8"/>
  <c r="AY63" i="8"/>
  <c r="O64" i="8"/>
  <c r="O101" i="8" s="1"/>
  <c r="AD64" i="8"/>
  <c r="AV64" i="8"/>
  <c r="M65" i="8"/>
  <c r="M102" i="8" s="1"/>
  <c r="AC65" i="8"/>
  <c r="AY65" i="8"/>
  <c r="R66" i="8"/>
  <c r="R103" i="8" s="1"/>
  <c r="AH66" i="8"/>
  <c r="E67" i="8"/>
  <c r="E104" i="8" s="1"/>
  <c r="W67" i="8"/>
  <c r="AP67" i="8"/>
  <c r="L68" i="8"/>
  <c r="L105" i="8" s="1"/>
  <c r="AE68" i="8"/>
  <c r="AZ68" i="8"/>
  <c r="AB69" i="8"/>
  <c r="AY69" i="8"/>
  <c r="Z70" i="8"/>
  <c r="AZ70" i="8"/>
  <c r="AH71" i="8"/>
  <c r="P72" i="8"/>
  <c r="P109" i="8" s="1"/>
  <c r="AU72" i="8"/>
  <c r="AC73" i="8"/>
  <c r="O74" i="8"/>
  <c r="O111" i="8" s="1"/>
  <c r="AW74" i="8"/>
  <c r="AK75" i="8"/>
  <c r="W76" i="8"/>
  <c r="H77" i="8"/>
  <c r="H114" i="8" s="1"/>
  <c r="AT77" i="8"/>
  <c r="AF78" i="8"/>
  <c r="Y79" i="8"/>
  <c r="AA80" i="8"/>
  <c r="AE81" i="8"/>
  <c r="I11" i="8"/>
  <c r="I13" i="8" s="1"/>
  <c r="Q11" i="8"/>
  <c r="Q13" i="8" s="1"/>
  <c r="Y11" i="8"/>
  <c r="AG11" i="8"/>
  <c r="AO11" i="8"/>
  <c r="AW11" i="8"/>
  <c r="F12" i="8"/>
  <c r="F15" i="8" s="1"/>
  <c r="N12" i="8"/>
  <c r="N15" i="8" s="1"/>
  <c r="V12" i="8"/>
  <c r="V15" i="8" s="1"/>
  <c r="AD12" i="8"/>
  <c r="AL12" i="8"/>
  <c r="AT12" i="8"/>
  <c r="BB12" i="8"/>
  <c r="I24" i="8"/>
  <c r="Q24" i="8"/>
  <c r="L25" i="8"/>
  <c r="G26" i="8"/>
  <c r="O26" i="8"/>
  <c r="D49" i="8"/>
  <c r="D86" i="8" s="1"/>
  <c r="L49" i="8"/>
  <c r="L86" i="8" s="1"/>
  <c r="T49" i="8"/>
  <c r="T86" i="8" s="1"/>
  <c r="AB49" i="8"/>
  <c r="AJ49" i="8"/>
  <c r="AR49" i="8"/>
  <c r="AZ49" i="8"/>
  <c r="I50" i="8"/>
  <c r="I87" i="8" s="1"/>
  <c r="Q50" i="8"/>
  <c r="Q87" i="8" s="1"/>
  <c r="Y50" i="8"/>
  <c r="AG50" i="8"/>
  <c r="AO50" i="8"/>
  <c r="AW50" i="8"/>
  <c r="F51" i="8"/>
  <c r="F88" i="8" s="1"/>
  <c r="N51" i="8"/>
  <c r="N88" i="8" s="1"/>
  <c r="V51" i="8"/>
  <c r="V88" i="8" s="1"/>
  <c r="AD51" i="8"/>
  <c r="AL51" i="8"/>
  <c r="AT51" i="8"/>
  <c r="C52" i="8"/>
  <c r="C89" i="8" s="1"/>
  <c r="K52" i="8"/>
  <c r="K89" i="8" s="1"/>
  <c r="S52" i="8"/>
  <c r="S89" i="8" s="1"/>
  <c r="AA52" i="8"/>
  <c r="AI52" i="8"/>
  <c r="AQ52" i="8"/>
  <c r="AY52" i="8"/>
  <c r="H53" i="8"/>
  <c r="H90" i="8" s="1"/>
  <c r="P53" i="8"/>
  <c r="P90" i="8" s="1"/>
  <c r="X53" i="8"/>
  <c r="AF53" i="8"/>
  <c r="AN53" i="8"/>
  <c r="AV53" i="8"/>
  <c r="E54" i="8"/>
  <c r="E91" i="8" s="1"/>
  <c r="M54" i="8"/>
  <c r="M91" i="8" s="1"/>
  <c r="U54" i="8"/>
  <c r="U91" i="8" s="1"/>
  <c r="AC54" i="8"/>
  <c r="AK54" i="8"/>
  <c r="AS54" i="8"/>
  <c r="BA54" i="8"/>
  <c r="J55" i="8"/>
  <c r="J92" i="8" s="1"/>
  <c r="R55" i="8"/>
  <c r="R92" i="8" s="1"/>
  <c r="Z55" i="8"/>
  <c r="AH55" i="8"/>
  <c r="AP55" i="8"/>
  <c r="AX55" i="8"/>
  <c r="G56" i="8"/>
  <c r="G93" i="8" s="1"/>
  <c r="O56" i="8"/>
  <c r="O93" i="8" s="1"/>
  <c r="W56" i="8"/>
  <c r="AE56" i="8"/>
  <c r="AM56" i="8"/>
  <c r="AU56" i="8"/>
  <c r="D57" i="8"/>
  <c r="D94" i="8" s="1"/>
  <c r="L57" i="8"/>
  <c r="L94" i="8" s="1"/>
  <c r="T57" i="8"/>
  <c r="T94" i="8" s="1"/>
  <c r="AB57" i="8"/>
  <c r="AJ57" i="8"/>
  <c r="AR57" i="8"/>
  <c r="AZ57" i="8"/>
  <c r="I58" i="8"/>
  <c r="I95" i="8" s="1"/>
  <c r="Q58" i="8"/>
  <c r="Q95" i="8" s="1"/>
  <c r="Y58" i="8"/>
  <c r="AG58" i="8"/>
  <c r="AO58" i="8"/>
  <c r="AW58" i="8"/>
  <c r="F59" i="8"/>
  <c r="F96" i="8" s="1"/>
  <c r="N59" i="8"/>
  <c r="N96" i="8" s="1"/>
  <c r="W59" i="8"/>
  <c r="AG59" i="8"/>
  <c r="AP59" i="8"/>
  <c r="AY59" i="8"/>
  <c r="K60" i="8"/>
  <c r="K97" i="8" s="1"/>
  <c r="W60" i="8"/>
  <c r="AJ60" i="8"/>
  <c r="AV60" i="8"/>
  <c r="H61" i="8"/>
  <c r="H98" i="8" s="1"/>
  <c r="V61" i="8"/>
  <c r="V98" i="8" s="1"/>
  <c r="AG61" i="8"/>
  <c r="AS61" i="8"/>
  <c r="H62" i="8"/>
  <c r="H99" i="8" s="1"/>
  <c r="S62" i="8"/>
  <c r="S99" i="8" s="1"/>
  <c r="AD62" i="8"/>
  <c r="AR62" i="8"/>
  <c r="F63" i="8"/>
  <c r="F100" i="8" s="1"/>
  <c r="U63" i="8"/>
  <c r="U100" i="8" s="1"/>
  <c r="AL63" i="8"/>
  <c r="C64" i="8"/>
  <c r="C101" i="8" s="1"/>
  <c r="R64" i="8"/>
  <c r="R101" i="8" s="1"/>
  <c r="AJ64" i="8"/>
  <c r="AY64" i="8"/>
  <c r="P65" i="8"/>
  <c r="P102" i="8" s="1"/>
  <c r="AK65" i="8"/>
  <c r="BA65" i="8"/>
  <c r="U66" i="8"/>
  <c r="U103" i="8" s="1"/>
  <c r="AP66" i="8"/>
  <c r="J67" i="8"/>
  <c r="J104" i="8" s="1"/>
  <c r="Z67" i="8"/>
  <c r="AU67" i="8"/>
  <c r="P68" i="8"/>
  <c r="P105" i="8" s="1"/>
  <c r="AL68" i="8"/>
  <c r="K69" i="8"/>
  <c r="K106" i="8" s="1"/>
  <c r="AG69" i="8"/>
  <c r="J70" i="8"/>
  <c r="J107" i="8" s="1"/>
  <c r="AG70" i="8"/>
  <c r="K71" i="8"/>
  <c r="K108" i="8" s="1"/>
  <c r="AS71" i="8"/>
  <c r="AA72" i="8"/>
  <c r="G73" i="8"/>
  <c r="G110" i="8" s="1"/>
  <c r="AN73" i="8"/>
  <c r="Z74" i="8"/>
  <c r="J75" i="8"/>
  <c r="J112" i="8" s="1"/>
  <c r="AV75" i="8"/>
  <c r="AJ76" i="8"/>
  <c r="S77" i="8"/>
  <c r="S114" i="8" s="1"/>
  <c r="G78" i="8"/>
  <c r="G115" i="8" s="1"/>
  <c r="AS78" i="8"/>
  <c r="AR79" i="8"/>
  <c r="AS80" i="8"/>
  <c r="O4" i="9"/>
  <c r="BA81" i="8"/>
  <c r="AS81" i="8"/>
  <c r="AK81" i="8"/>
  <c r="AC81" i="8"/>
  <c r="U81" i="8"/>
  <c r="U118" i="8" s="1"/>
  <c r="M81" i="8"/>
  <c r="M118" i="8" s="1"/>
  <c r="E81" i="8"/>
  <c r="E118" i="8" s="1"/>
  <c r="AV80" i="8"/>
  <c r="AN80" i="8"/>
  <c r="AF80" i="8"/>
  <c r="X80" i="8"/>
  <c r="P80" i="8"/>
  <c r="P117" i="8" s="1"/>
  <c r="H80" i="8"/>
  <c r="H117" i="8" s="1"/>
  <c r="AY79" i="8"/>
  <c r="AQ79" i="8"/>
  <c r="AI79" i="8"/>
  <c r="AA79" i="8"/>
  <c r="S79" i="8"/>
  <c r="S116" i="8" s="1"/>
  <c r="K79" i="8"/>
  <c r="K116" i="8" s="1"/>
  <c r="C79" i="8"/>
  <c r="C116" i="8" s="1"/>
  <c r="AT78" i="8"/>
  <c r="AZ81" i="8"/>
  <c r="AR81" i="8"/>
  <c r="AJ81" i="8"/>
  <c r="AB81" i="8"/>
  <c r="T81" i="8"/>
  <c r="T118" i="8" s="1"/>
  <c r="L81" i="8"/>
  <c r="L118" i="8" s="1"/>
  <c r="D81" i="8"/>
  <c r="D118" i="8" s="1"/>
  <c r="AU80" i="8"/>
  <c r="AM80" i="8"/>
  <c r="AE80" i="8"/>
  <c r="W80" i="8"/>
  <c r="O80" i="8"/>
  <c r="O117" i="8" s="1"/>
  <c r="G80" i="8"/>
  <c r="G117" i="8" s="1"/>
  <c r="AX79" i="8"/>
  <c r="AP79" i="8"/>
  <c r="AH79" i="8"/>
  <c r="Z79" i="8"/>
  <c r="R79" i="8"/>
  <c r="R116" i="8" s="1"/>
  <c r="J79" i="8"/>
  <c r="J116" i="8" s="1"/>
  <c r="BA78" i="8"/>
  <c r="AW81" i="8"/>
  <c r="AO81" i="8"/>
  <c r="AG81" i="8"/>
  <c r="Y81" i="8"/>
  <c r="Q81" i="8"/>
  <c r="Q118" i="8" s="1"/>
  <c r="I81" i="8"/>
  <c r="I118" i="8" s="1"/>
  <c r="AZ80" i="8"/>
  <c r="AR80" i="8"/>
  <c r="AJ80" i="8"/>
  <c r="AB80" i="8"/>
  <c r="T80" i="8"/>
  <c r="T117" i="8" s="1"/>
  <c r="L80" i="8"/>
  <c r="L117" i="8" s="1"/>
  <c r="D80" i="8"/>
  <c r="D117" i="8" s="1"/>
  <c r="AU79" i="8"/>
  <c r="AM79" i="8"/>
  <c r="AE79" i="8"/>
  <c r="W79" i="8"/>
  <c r="O79" i="8"/>
  <c r="O116" i="8" s="1"/>
  <c r="G79" i="8"/>
  <c r="G116" i="8" s="1"/>
  <c r="AX78" i="8"/>
  <c r="AP78" i="8"/>
  <c r="AH78" i="8"/>
  <c r="Z78" i="8"/>
  <c r="R78" i="8"/>
  <c r="R115" i="8" s="1"/>
  <c r="J78" i="8"/>
  <c r="J115" i="8" s="1"/>
  <c r="BA77" i="8"/>
  <c r="AS77" i="8"/>
  <c r="AK77" i="8"/>
  <c r="AC77" i="8"/>
  <c r="U77" i="8"/>
  <c r="U114" i="8" s="1"/>
  <c r="M77" i="8"/>
  <c r="M114" i="8" s="1"/>
  <c r="E77" i="8"/>
  <c r="E114" i="8" s="1"/>
  <c r="AV76" i="8"/>
  <c r="AN76" i="8"/>
  <c r="AF76" i="8"/>
  <c r="X76" i="8"/>
  <c r="P76" i="8"/>
  <c r="P113" i="8" s="1"/>
  <c r="H76" i="8"/>
  <c r="H113" i="8" s="1"/>
  <c r="AY75" i="8"/>
  <c r="AQ75" i="8"/>
  <c r="AI75" i="8"/>
  <c r="AA75" i="8"/>
  <c r="S75" i="8"/>
  <c r="S112" i="8" s="1"/>
  <c r="K75" i="8"/>
  <c r="K112" i="8" s="1"/>
  <c r="C75" i="8"/>
  <c r="C112" i="8" s="1"/>
  <c r="AT74" i="8"/>
  <c r="AL74" i="8"/>
  <c r="AD74" i="8"/>
  <c r="V74" i="8"/>
  <c r="V111" i="8" s="1"/>
  <c r="N74" i="8"/>
  <c r="N111" i="8" s="1"/>
  <c r="F74" i="8"/>
  <c r="F111" i="8" s="1"/>
  <c r="AW73" i="8"/>
  <c r="O5" i="9"/>
  <c r="AV81" i="8"/>
  <c r="AI81" i="8"/>
  <c r="W81" i="8"/>
  <c r="J81" i="8"/>
  <c r="J118" i="8" s="1"/>
  <c r="AW80" i="8"/>
  <c r="AI80" i="8"/>
  <c r="V80" i="8"/>
  <c r="V117" i="8" s="1"/>
  <c r="J80" i="8"/>
  <c r="J117" i="8" s="1"/>
  <c r="AV79" i="8"/>
  <c r="AJ79" i="8"/>
  <c r="V79" i="8"/>
  <c r="V116" i="8" s="1"/>
  <c r="I79" i="8"/>
  <c r="I116" i="8" s="1"/>
  <c r="AV78" i="8"/>
  <c r="AL78" i="8"/>
  <c r="AC78" i="8"/>
  <c r="T78" i="8"/>
  <c r="T115" i="8" s="1"/>
  <c r="K78" i="8"/>
  <c r="K115" i="8" s="1"/>
  <c r="AZ77" i="8"/>
  <c r="AQ77" i="8"/>
  <c r="AH77" i="8"/>
  <c r="Y77" i="8"/>
  <c r="P77" i="8"/>
  <c r="P114" i="8" s="1"/>
  <c r="G77" i="8"/>
  <c r="G114" i="8" s="1"/>
  <c r="AW76" i="8"/>
  <c r="AM76" i="8"/>
  <c r="AD76" i="8"/>
  <c r="U76" i="8"/>
  <c r="U113" i="8" s="1"/>
  <c r="L76" i="8"/>
  <c r="L113" i="8" s="1"/>
  <c r="C76" i="8"/>
  <c r="C113" i="8" s="1"/>
  <c r="AS75" i="8"/>
  <c r="AJ75" i="8"/>
  <c r="Z75" i="8"/>
  <c r="Q75" i="8"/>
  <c r="Q112" i="8" s="1"/>
  <c r="H75" i="8"/>
  <c r="H112" i="8" s="1"/>
  <c r="AX74" i="8"/>
  <c r="AO74" i="8"/>
  <c r="AF74" i="8"/>
  <c r="W74" i="8"/>
  <c r="M74" i="8"/>
  <c r="M111" i="8" s="1"/>
  <c r="D74" i="8"/>
  <c r="D111" i="8" s="1"/>
  <c r="AT73" i="8"/>
  <c r="AL73" i="8"/>
  <c r="AD73" i="8"/>
  <c r="V73" i="8"/>
  <c r="V110" i="8" s="1"/>
  <c r="N73" i="8"/>
  <c r="N110" i="8" s="1"/>
  <c r="F73" i="8"/>
  <c r="F110" i="8" s="1"/>
  <c r="AW72" i="8"/>
  <c r="AO72" i="8"/>
  <c r="AG72" i="8"/>
  <c r="Y72" i="8"/>
  <c r="Q72" i="8"/>
  <c r="Q109" i="8" s="1"/>
  <c r="I72" i="8"/>
  <c r="I109" i="8" s="1"/>
  <c r="AZ71" i="8"/>
  <c r="AR71" i="8"/>
  <c r="AJ71" i="8"/>
  <c r="AB71" i="8"/>
  <c r="T71" i="8"/>
  <c r="T108" i="8" s="1"/>
  <c r="L71" i="8"/>
  <c r="L108" i="8" s="1"/>
  <c r="D71" i="8"/>
  <c r="D108" i="8" s="1"/>
  <c r="AU70" i="8"/>
  <c r="AM70" i="8"/>
  <c r="AE70" i="8"/>
  <c r="W70" i="8"/>
  <c r="O70" i="8"/>
  <c r="O107" i="8" s="1"/>
  <c r="G70" i="8"/>
  <c r="G107" i="8" s="1"/>
  <c r="AX69" i="8"/>
  <c r="AP69" i="8"/>
  <c r="AH69" i="8"/>
  <c r="Z69" i="8"/>
  <c r="R69" i="8"/>
  <c r="R106" i="8" s="1"/>
  <c r="J69" i="8"/>
  <c r="J106" i="8" s="1"/>
  <c r="BA68" i="8"/>
  <c r="AS68" i="8"/>
  <c r="AK68" i="8"/>
  <c r="AC68" i="8"/>
  <c r="U68" i="8"/>
  <c r="U105" i="8" s="1"/>
  <c r="M68" i="8"/>
  <c r="M105" i="8" s="1"/>
  <c r="E68" i="8"/>
  <c r="E105" i="8" s="1"/>
  <c r="AV67" i="8"/>
  <c r="AN67" i="8"/>
  <c r="AF67" i="8"/>
  <c r="X67" i="8"/>
  <c r="P67" i="8"/>
  <c r="P104" i="8" s="1"/>
  <c r="H67" i="8"/>
  <c r="H104" i="8" s="1"/>
  <c r="AY66" i="8"/>
  <c r="AQ66" i="8"/>
  <c r="AI66" i="8"/>
  <c r="AA66" i="8"/>
  <c r="S66" i="8"/>
  <c r="S103" i="8" s="1"/>
  <c r="K66" i="8"/>
  <c r="K103" i="8" s="1"/>
  <c r="C66" i="8"/>
  <c r="C103" i="8" s="1"/>
  <c r="AT65" i="8"/>
  <c r="AL65" i="8"/>
  <c r="AD65" i="8"/>
  <c r="V65" i="8"/>
  <c r="V102" i="8" s="1"/>
  <c r="N65" i="8"/>
  <c r="N102" i="8" s="1"/>
  <c r="F65" i="8"/>
  <c r="F102" i="8" s="1"/>
  <c r="AW64" i="8"/>
  <c r="AO64" i="8"/>
  <c r="AG64" i="8"/>
  <c r="Y64" i="8"/>
  <c r="Q64" i="8"/>
  <c r="Q101" i="8" s="1"/>
  <c r="I64" i="8"/>
  <c r="I101" i="8" s="1"/>
  <c r="AZ63" i="8"/>
  <c r="AR63" i="8"/>
  <c r="AJ63" i="8"/>
  <c r="AB63" i="8"/>
  <c r="T63" i="8"/>
  <c r="T100" i="8" s="1"/>
  <c r="L63" i="8"/>
  <c r="L100" i="8" s="1"/>
  <c r="D63" i="8"/>
  <c r="D100" i="8" s="1"/>
  <c r="AU62" i="8"/>
  <c r="AM62" i="8"/>
  <c r="AE62" i="8"/>
  <c r="W62" i="8"/>
  <c r="O62" i="8"/>
  <c r="O99" i="8" s="1"/>
  <c r="G62" i="8"/>
  <c r="G99" i="8" s="1"/>
  <c r="AX61" i="8"/>
  <c r="AP61" i="8"/>
  <c r="AH61" i="8"/>
  <c r="Z61" i="8"/>
  <c r="R61" i="8"/>
  <c r="R98" i="8" s="1"/>
  <c r="J61" i="8"/>
  <c r="J98" i="8" s="1"/>
  <c r="BA60" i="8"/>
  <c r="AS60" i="8"/>
  <c r="AK60" i="8"/>
  <c r="AC60" i="8"/>
  <c r="U60" i="8"/>
  <c r="U97" i="8" s="1"/>
  <c r="M60" i="8"/>
  <c r="M97" i="8" s="1"/>
  <c r="E60" i="8"/>
  <c r="E97" i="8" s="1"/>
  <c r="AP81" i="8"/>
  <c r="AD81" i="8"/>
  <c r="P81" i="8"/>
  <c r="P118" i="8" s="1"/>
  <c r="C81" i="8"/>
  <c r="C118" i="8" s="1"/>
  <c r="AP80" i="8"/>
  <c r="AC80" i="8"/>
  <c r="Q80" i="8"/>
  <c r="Q117" i="8" s="1"/>
  <c r="C80" i="8"/>
  <c r="C117" i="8" s="1"/>
  <c r="AO79" i="8"/>
  <c r="AC79" i="8"/>
  <c r="P79" i="8"/>
  <c r="P116" i="8" s="1"/>
  <c r="D79" i="8"/>
  <c r="D116" i="8" s="1"/>
  <c r="AQ78" i="8"/>
  <c r="AG78" i="8"/>
  <c r="X78" i="8"/>
  <c r="O78" i="8"/>
  <c r="O115" i="8" s="1"/>
  <c r="F78" i="8"/>
  <c r="F115" i="8" s="1"/>
  <c r="AV77" i="8"/>
  <c r="AM77" i="8"/>
  <c r="AD77" i="8"/>
  <c r="T77" i="8"/>
  <c r="T114" i="8" s="1"/>
  <c r="K77" i="8"/>
  <c r="K114" i="8" s="1"/>
  <c r="BA76" i="8"/>
  <c r="AR76" i="8"/>
  <c r="AI76" i="8"/>
  <c r="Z76" i="8"/>
  <c r="Q76" i="8"/>
  <c r="Q113" i="8" s="1"/>
  <c r="G76" i="8"/>
  <c r="G113" i="8" s="1"/>
  <c r="AW75" i="8"/>
  <c r="AN75" i="8"/>
  <c r="AE75" i="8"/>
  <c r="V75" i="8"/>
  <c r="V112" i="8" s="1"/>
  <c r="M75" i="8"/>
  <c r="M112" i="8" s="1"/>
  <c r="D75" i="8"/>
  <c r="D112" i="8" s="1"/>
  <c r="AS74" i="8"/>
  <c r="AJ74" i="8"/>
  <c r="AA74" i="8"/>
  <c r="R74" i="8"/>
  <c r="R111" i="8" s="1"/>
  <c r="I74" i="8"/>
  <c r="I111" i="8" s="1"/>
  <c r="AY73" i="8"/>
  <c r="AP73" i="8"/>
  <c r="AH73" i="8"/>
  <c r="Z73" i="8"/>
  <c r="R73" i="8"/>
  <c r="R110" i="8" s="1"/>
  <c r="J73" i="8"/>
  <c r="J110" i="8" s="1"/>
  <c r="BA72" i="8"/>
  <c r="AS72" i="8"/>
  <c r="AK72" i="8"/>
  <c r="AC72" i="8"/>
  <c r="U72" i="8"/>
  <c r="U109" i="8" s="1"/>
  <c r="M72" i="8"/>
  <c r="M109" i="8" s="1"/>
  <c r="E72" i="8"/>
  <c r="E109" i="8" s="1"/>
  <c r="AV71" i="8"/>
  <c r="AN71" i="8"/>
  <c r="AF71" i="8"/>
  <c r="X71" i="8"/>
  <c r="P71" i="8"/>
  <c r="P108" i="8" s="1"/>
  <c r="H71" i="8"/>
  <c r="H108" i="8" s="1"/>
  <c r="AY70" i="8"/>
  <c r="AQ70" i="8"/>
  <c r="AI70" i="8"/>
  <c r="AA70" i="8"/>
  <c r="S70" i="8"/>
  <c r="S107" i="8" s="1"/>
  <c r="K70" i="8"/>
  <c r="K107" i="8" s="1"/>
  <c r="C70" i="8"/>
  <c r="C107" i="8" s="1"/>
  <c r="AT69" i="8"/>
  <c r="AL69" i="8"/>
  <c r="AD69" i="8"/>
  <c r="V69" i="8"/>
  <c r="V106" i="8" s="1"/>
  <c r="N69" i="8"/>
  <c r="N106" i="8" s="1"/>
  <c r="F69" i="8"/>
  <c r="F106" i="8" s="1"/>
  <c r="AW68" i="8"/>
  <c r="AO68" i="8"/>
  <c r="AG68" i="8"/>
  <c r="Y68" i="8"/>
  <c r="Q68" i="8"/>
  <c r="Q105" i="8" s="1"/>
  <c r="I68" i="8"/>
  <c r="I105" i="8" s="1"/>
  <c r="AZ67" i="8"/>
  <c r="AR67" i="8"/>
  <c r="AJ67" i="8"/>
  <c r="AB67" i="8"/>
  <c r="T67" i="8"/>
  <c r="T104" i="8" s="1"/>
  <c r="L67" i="8"/>
  <c r="L104" i="8" s="1"/>
  <c r="D67" i="8"/>
  <c r="D104" i="8" s="1"/>
  <c r="AU66" i="8"/>
  <c r="AM66" i="8"/>
  <c r="AE66" i="8"/>
  <c r="W66" i="8"/>
  <c r="O66" i="8"/>
  <c r="O103" i="8" s="1"/>
  <c r="G66" i="8"/>
  <c r="G103" i="8" s="1"/>
  <c r="AX65" i="8"/>
  <c r="AP65" i="8"/>
  <c r="AH65" i="8"/>
  <c r="Z65" i="8"/>
  <c r="R65" i="8"/>
  <c r="R102" i="8" s="1"/>
  <c r="J65" i="8"/>
  <c r="J102" i="8" s="1"/>
  <c r="BA64" i="8"/>
  <c r="AS64" i="8"/>
  <c r="AK64" i="8"/>
  <c r="AC64" i="8"/>
  <c r="U64" i="8"/>
  <c r="U101" i="8" s="1"/>
  <c r="M64" i="8"/>
  <c r="M101" i="8" s="1"/>
  <c r="E64" i="8"/>
  <c r="E101" i="8" s="1"/>
  <c r="AV63" i="8"/>
  <c r="AN63" i="8"/>
  <c r="AF63" i="8"/>
  <c r="X63" i="8"/>
  <c r="P63" i="8"/>
  <c r="P100" i="8" s="1"/>
  <c r="H63" i="8"/>
  <c r="H100" i="8" s="1"/>
  <c r="AY62" i="8"/>
  <c r="AX81" i="8"/>
  <c r="AF81" i="8"/>
  <c r="O81" i="8"/>
  <c r="O118" i="8" s="1"/>
  <c r="AX80" i="8"/>
  <c r="AG80" i="8"/>
  <c r="N80" i="8"/>
  <c r="N117" i="8" s="1"/>
  <c r="AW79" i="8"/>
  <c r="AF79" i="8"/>
  <c r="N79" i="8"/>
  <c r="N116" i="8" s="1"/>
  <c r="AW78" i="8"/>
  <c r="AJ78" i="8"/>
  <c r="W78" i="8"/>
  <c r="L78" i="8"/>
  <c r="L115" i="8" s="1"/>
  <c r="AX77" i="8"/>
  <c r="AL77" i="8"/>
  <c r="Z77" i="8"/>
  <c r="N77" i="8"/>
  <c r="N114" i="8" s="1"/>
  <c r="AZ76" i="8"/>
  <c r="AO76" i="8"/>
  <c r="AB76" i="8"/>
  <c r="O76" i="8"/>
  <c r="O113" i="8" s="1"/>
  <c r="D76" i="8"/>
  <c r="D113" i="8" s="1"/>
  <c r="AP75" i="8"/>
  <c r="AD75" i="8"/>
  <c r="R75" i="8"/>
  <c r="R112" i="8" s="1"/>
  <c r="F75" i="8"/>
  <c r="F112" i="8" s="1"/>
  <c r="AR74" i="8"/>
  <c r="AG74" i="8"/>
  <c r="T74" i="8"/>
  <c r="T111" i="8" s="1"/>
  <c r="H74" i="8"/>
  <c r="H111" i="8" s="1"/>
  <c r="AU73" i="8"/>
  <c r="AJ73" i="8"/>
  <c r="Y73" i="8"/>
  <c r="O73" i="8"/>
  <c r="O110" i="8" s="1"/>
  <c r="D73" i="8"/>
  <c r="D110" i="8" s="1"/>
  <c r="AR72" i="8"/>
  <c r="AH72" i="8"/>
  <c r="W72" i="8"/>
  <c r="L72" i="8"/>
  <c r="L109" i="8" s="1"/>
  <c r="BA71" i="8"/>
  <c r="AP71" i="8"/>
  <c r="AE71" i="8"/>
  <c r="U71" i="8"/>
  <c r="U108" i="8" s="1"/>
  <c r="J71" i="8"/>
  <c r="J108" i="8" s="1"/>
  <c r="AX70" i="8"/>
  <c r="AN70" i="8"/>
  <c r="AC70" i="8"/>
  <c r="R70" i="8"/>
  <c r="R107" i="8" s="1"/>
  <c r="H70" i="8"/>
  <c r="H107" i="8" s="1"/>
  <c r="AV69" i="8"/>
  <c r="AK69" i="8"/>
  <c r="AA69" i="8"/>
  <c r="P69" i="8"/>
  <c r="P106" i="8" s="1"/>
  <c r="E69" i="8"/>
  <c r="E106" i="8" s="1"/>
  <c r="AT68" i="8"/>
  <c r="AI68" i="8"/>
  <c r="X68" i="8"/>
  <c r="N68" i="8"/>
  <c r="N105" i="8" s="1"/>
  <c r="AT81" i="8"/>
  <c r="Z81" i="8"/>
  <c r="G81" i="8"/>
  <c r="G118" i="8" s="1"/>
  <c r="AL80" i="8"/>
  <c r="S80" i="8"/>
  <c r="S117" i="8" s="1"/>
  <c r="AZ79" i="8"/>
  <c r="AD79" i="8"/>
  <c r="L79" i="8"/>
  <c r="L116" i="8" s="1"/>
  <c r="AR78" i="8"/>
  <c r="AD78" i="8"/>
  <c r="P78" i="8"/>
  <c r="P115" i="8" s="1"/>
  <c r="C78" i="8"/>
  <c r="C115" i="8" s="1"/>
  <c r="AN77" i="8"/>
  <c r="X77" i="8"/>
  <c r="J77" i="8"/>
  <c r="J114" i="8" s="1"/>
  <c r="AU76" i="8"/>
  <c r="AH76" i="8"/>
  <c r="T76" i="8"/>
  <c r="T113" i="8" s="1"/>
  <c r="F76" i="8"/>
  <c r="F113" i="8" s="1"/>
  <c r="AR75" i="8"/>
  <c r="AC75" i="8"/>
  <c r="O75" i="8"/>
  <c r="O112" i="8" s="1"/>
  <c r="AZ74" i="8"/>
  <c r="AM74" i="8"/>
  <c r="Y74" i="8"/>
  <c r="K74" i="8"/>
  <c r="K111" i="8" s="1"/>
  <c r="AV73" i="8"/>
  <c r="AI73" i="8"/>
  <c r="W73" i="8"/>
  <c r="K73" i="8"/>
  <c r="K110" i="8" s="1"/>
  <c r="AX72" i="8"/>
  <c r="AL72" i="8"/>
  <c r="Z72" i="8"/>
  <c r="N72" i="8"/>
  <c r="N109" i="8" s="1"/>
  <c r="AY71" i="8"/>
  <c r="AM71" i="8"/>
  <c r="AA71" i="8"/>
  <c r="O71" i="8"/>
  <c r="O108" i="8" s="1"/>
  <c r="C71" i="8"/>
  <c r="C108" i="8" s="1"/>
  <c r="AP70" i="8"/>
  <c r="AD70" i="8"/>
  <c r="Q70" i="8"/>
  <c r="Q107" i="8" s="1"/>
  <c r="E70" i="8"/>
  <c r="E107" i="8" s="1"/>
  <c r="AR69" i="8"/>
  <c r="AF69" i="8"/>
  <c r="T69" i="8"/>
  <c r="T106" i="8" s="1"/>
  <c r="H69" i="8"/>
  <c r="H106" i="8" s="1"/>
  <c r="AU68" i="8"/>
  <c r="AH68" i="8"/>
  <c r="V68" i="8"/>
  <c r="V105" i="8" s="1"/>
  <c r="J68" i="8"/>
  <c r="J105" i="8" s="1"/>
  <c r="AX67" i="8"/>
  <c r="AM67" i="8"/>
  <c r="AC67" i="8"/>
  <c r="R67" i="8"/>
  <c r="R104" i="8" s="1"/>
  <c r="G67" i="8"/>
  <c r="G104" i="8" s="1"/>
  <c r="AV66" i="8"/>
  <c r="AK66" i="8"/>
  <c r="Z66" i="8"/>
  <c r="P66" i="8"/>
  <c r="P103" i="8" s="1"/>
  <c r="E66" i="8"/>
  <c r="E103" i="8" s="1"/>
  <c r="AS65" i="8"/>
  <c r="AI65" i="8"/>
  <c r="X65" i="8"/>
  <c r="AQ81" i="8"/>
  <c r="X81" i="8"/>
  <c r="F81" i="8"/>
  <c r="F118" i="8" s="1"/>
  <c r="AK80" i="8"/>
  <c r="R80" i="8"/>
  <c r="R117" i="8" s="1"/>
  <c r="AT79" i="8"/>
  <c r="AB79" i="8"/>
  <c r="H79" i="8"/>
  <c r="H116" i="8" s="1"/>
  <c r="AO78" i="8"/>
  <c r="AB78" i="8"/>
  <c r="N78" i="8"/>
  <c r="N115" i="8" s="1"/>
  <c r="AY77" i="8"/>
  <c r="AJ77" i="8"/>
  <c r="W77" i="8"/>
  <c r="I77" i="8"/>
  <c r="I114" i="8" s="1"/>
  <c r="AT76" i="8"/>
  <c r="AG76" i="8"/>
  <c r="S76" i="8"/>
  <c r="S113" i="8" s="1"/>
  <c r="E76" i="8"/>
  <c r="E113" i="8" s="1"/>
  <c r="AO75" i="8"/>
  <c r="AB75" i="8"/>
  <c r="N75" i="8"/>
  <c r="N112" i="8" s="1"/>
  <c r="AY74" i="8"/>
  <c r="AK74" i="8"/>
  <c r="X74" i="8"/>
  <c r="J74" i="8"/>
  <c r="J111" i="8" s="1"/>
  <c r="AS73" i="8"/>
  <c r="AG73" i="8"/>
  <c r="U73" i="8"/>
  <c r="U110" i="8" s="1"/>
  <c r="I73" i="8"/>
  <c r="I110" i="8" s="1"/>
  <c r="AV72" i="8"/>
  <c r="AJ72" i="8"/>
  <c r="X72" i="8"/>
  <c r="K72" i="8"/>
  <c r="K109" i="8" s="1"/>
  <c r="AX71" i="8"/>
  <c r="AL71" i="8"/>
  <c r="Z71" i="8"/>
  <c r="N71" i="8"/>
  <c r="N108" i="8" s="1"/>
  <c r="BA70" i="8"/>
  <c r="AO70" i="8"/>
  <c r="AB70" i="8"/>
  <c r="P70" i="8"/>
  <c r="P107" i="8" s="1"/>
  <c r="D70" i="8"/>
  <c r="D107" i="8" s="1"/>
  <c r="AQ69" i="8"/>
  <c r="AE69" i="8"/>
  <c r="S69" i="8"/>
  <c r="S106" i="8" s="1"/>
  <c r="G69" i="8"/>
  <c r="G106" i="8" s="1"/>
  <c r="AR68" i="8"/>
  <c r="AF68" i="8"/>
  <c r="T68" i="8"/>
  <c r="T105" i="8" s="1"/>
  <c r="H68" i="8"/>
  <c r="H105" i="8" s="1"/>
  <c r="AW67" i="8"/>
  <c r="AL67" i="8"/>
  <c r="AA67" i="8"/>
  <c r="Q67" i="8"/>
  <c r="Q104" i="8" s="1"/>
  <c r="F67" i="8"/>
  <c r="F104" i="8" s="1"/>
  <c r="AT66" i="8"/>
  <c r="AJ66" i="8"/>
  <c r="Y66" i="8"/>
  <c r="N66" i="8"/>
  <c r="N103" i="8" s="1"/>
  <c r="D66" i="8"/>
  <c r="D103" i="8" s="1"/>
  <c r="AR65" i="8"/>
  <c r="AG65" i="8"/>
  <c r="W65" i="8"/>
  <c r="L65" i="8"/>
  <c r="L102" i="8" s="1"/>
  <c r="AZ64" i="8"/>
  <c r="AP64" i="8"/>
  <c r="AE64" i="8"/>
  <c r="T64" i="8"/>
  <c r="T101" i="8" s="1"/>
  <c r="J64" i="8"/>
  <c r="J101" i="8" s="1"/>
  <c r="AX63" i="8"/>
  <c r="AM63" i="8"/>
  <c r="AC63" i="8"/>
  <c r="R63" i="8"/>
  <c r="R100" i="8" s="1"/>
  <c r="AM81" i="8"/>
  <c r="N81" i="8"/>
  <c r="N118" i="8" s="1"/>
  <c r="AO80" i="8"/>
  <c r="K80" i="8"/>
  <c r="K117" i="8" s="1"/>
  <c r="AL79" i="8"/>
  <c r="M79" i="8"/>
  <c r="M116" i="8" s="1"/>
  <c r="AM78" i="8"/>
  <c r="U78" i="8"/>
  <c r="U115" i="8" s="1"/>
  <c r="D78" i="8"/>
  <c r="D115" i="8" s="1"/>
  <c r="AG77" i="8"/>
  <c r="Q77" i="8"/>
  <c r="Q114" i="8" s="1"/>
  <c r="AX76" i="8"/>
  <c r="AC76" i="8"/>
  <c r="K76" i="8"/>
  <c r="K113" i="8" s="1"/>
  <c r="AT75" i="8"/>
  <c r="X75" i="8"/>
  <c r="G75" i="8"/>
  <c r="G112" i="8" s="1"/>
  <c r="AN74" i="8"/>
  <c r="S74" i="8"/>
  <c r="S111" i="8" s="1"/>
  <c r="BA73" i="8"/>
  <c r="AK73" i="8"/>
  <c r="S73" i="8"/>
  <c r="S110" i="8" s="1"/>
  <c r="C73" i="8"/>
  <c r="C110" i="8" s="1"/>
  <c r="AM72" i="8"/>
  <c r="T72" i="8"/>
  <c r="T109" i="8" s="1"/>
  <c r="F72" i="8"/>
  <c r="F109" i="8" s="1"/>
  <c r="AO71" i="8"/>
  <c r="W71" i="8"/>
  <c r="G71" i="8"/>
  <c r="G108" i="8" s="1"/>
  <c r="AL81" i="8"/>
  <c r="K81" i="8"/>
  <c r="K118" i="8" s="1"/>
  <c r="AH80" i="8"/>
  <c r="I80" i="8"/>
  <c r="I117" i="8" s="1"/>
  <c r="AK79" i="8"/>
  <c r="F79" i="8"/>
  <c r="F116" i="8" s="1"/>
  <c r="AK78" i="8"/>
  <c r="S78" i="8"/>
  <c r="S115" i="8" s="1"/>
  <c r="AW77" i="8"/>
  <c r="AF77" i="8"/>
  <c r="O77" i="8"/>
  <c r="O114" i="8" s="1"/>
  <c r="AS76" i="8"/>
  <c r="AA76" i="8"/>
  <c r="J76" i="8"/>
  <c r="J113" i="8" s="1"/>
  <c r="AM75" i="8"/>
  <c r="W75" i="8"/>
  <c r="E75" i="8"/>
  <c r="E112" i="8" s="1"/>
  <c r="AI74" i="8"/>
  <c r="Q74" i="8"/>
  <c r="Q111" i="8" s="1"/>
  <c r="AZ73" i="8"/>
  <c r="AF73" i="8"/>
  <c r="Q73" i="8"/>
  <c r="Q110" i="8" s="1"/>
  <c r="AZ72" i="8"/>
  <c r="AI72" i="8"/>
  <c r="S72" i="8"/>
  <c r="S109" i="8" s="1"/>
  <c r="D72" i="8"/>
  <c r="D109" i="8" s="1"/>
  <c r="AK71" i="8"/>
  <c r="V71" i="8"/>
  <c r="V108" i="8" s="1"/>
  <c r="F71" i="8"/>
  <c r="F108" i="8" s="1"/>
  <c r="AL70" i="8"/>
  <c r="X70" i="8"/>
  <c r="I70" i="8"/>
  <c r="I107" i="8" s="1"/>
  <c r="AO69" i="8"/>
  <c r="Y69" i="8"/>
  <c r="AH81" i="8"/>
  <c r="H81" i="8"/>
  <c r="H118" i="8" s="1"/>
  <c r="AD80" i="8"/>
  <c r="F80" i="8"/>
  <c r="F117" i="8" s="1"/>
  <c r="AG79" i="8"/>
  <c r="E79" i="8"/>
  <c r="E116" i="8" s="1"/>
  <c r="AI78" i="8"/>
  <c r="Q78" i="8"/>
  <c r="Q115" i="8" s="1"/>
  <c r="AU77" i="8"/>
  <c r="AE77" i="8"/>
  <c r="L77" i="8"/>
  <c r="L114" i="8" s="1"/>
  <c r="AQ76" i="8"/>
  <c r="Y76" i="8"/>
  <c r="I76" i="8"/>
  <c r="I113" i="8" s="1"/>
  <c r="AL75" i="8"/>
  <c r="U75" i="8"/>
  <c r="U112" i="8" s="1"/>
  <c r="BA74" i="8"/>
  <c r="AH74" i="8"/>
  <c r="P74" i="8"/>
  <c r="P111" i="8" s="1"/>
  <c r="AX73" i="8"/>
  <c r="AE73" i="8"/>
  <c r="P73" i="8"/>
  <c r="P110" i="8" s="1"/>
  <c r="AY72" i="8"/>
  <c r="AF72" i="8"/>
  <c r="R72" i="8"/>
  <c r="R109" i="8" s="1"/>
  <c r="C72" i="8"/>
  <c r="C109" i="8" s="1"/>
  <c r="AI71" i="8"/>
  <c r="S71" i="8"/>
  <c r="S108" i="8" s="1"/>
  <c r="E71" i="8"/>
  <c r="E108" i="8" s="1"/>
  <c r="AK70" i="8"/>
  <c r="V70" i="8"/>
  <c r="V107" i="8" s="1"/>
  <c r="F70" i="8"/>
  <c r="F107" i="8" s="1"/>
  <c r="AN69" i="8"/>
  <c r="X69" i="8"/>
  <c r="I69" i="8"/>
  <c r="I106" i="8" s="1"/>
  <c r="AP68" i="8"/>
  <c r="AA68" i="8"/>
  <c r="K68" i="8"/>
  <c r="K105" i="8" s="1"/>
  <c r="AT67" i="8"/>
  <c r="AG67" i="8"/>
  <c r="S67" i="8"/>
  <c r="S104" i="8" s="1"/>
  <c r="C67" i="8"/>
  <c r="C104" i="8" s="1"/>
  <c r="AO66" i="8"/>
  <c r="AB66" i="8"/>
  <c r="L66" i="8"/>
  <c r="L103" i="8" s="1"/>
  <c r="AW65" i="8"/>
  <c r="AJ65" i="8"/>
  <c r="T65" i="8"/>
  <c r="T102" i="8" s="1"/>
  <c r="H65" i="8"/>
  <c r="H102" i="8" s="1"/>
  <c r="AU64" i="8"/>
  <c r="AI64" i="8"/>
  <c r="W64" i="8"/>
  <c r="K64" i="8"/>
  <c r="K101" i="8" s="1"/>
  <c r="AW63" i="8"/>
  <c r="AK63" i="8"/>
  <c r="Y63" i="8"/>
  <c r="M63" i="8"/>
  <c r="M100" i="8" s="1"/>
  <c r="BA62" i="8"/>
  <c r="AQ62" i="8"/>
  <c r="AH62" i="8"/>
  <c r="Y62" i="8"/>
  <c r="P62" i="8"/>
  <c r="P99" i="8" s="1"/>
  <c r="F62" i="8"/>
  <c r="F99" i="8" s="1"/>
  <c r="AV61" i="8"/>
  <c r="AM61" i="8"/>
  <c r="AD61" i="8"/>
  <c r="U61" i="8"/>
  <c r="U98" i="8" s="1"/>
  <c r="L61" i="8"/>
  <c r="L98" i="8" s="1"/>
  <c r="C61" i="8"/>
  <c r="C98" i="8" s="1"/>
  <c r="AR60" i="8"/>
  <c r="AI60" i="8"/>
  <c r="Z60" i="8"/>
  <c r="Q60" i="8"/>
  <c r="Q97" i="8" s="1"/>
  <c r="H60" i="8"/>
  <c r="H97" i="8" s="1"/>
  <c r="AA81" i="8"/>
  <c r="AY80" i="8"/>
  <c r="Z80" i="8"/>
  <c r="BA79" i="8"/>
  <c r="X79" i="8"/>
  <c r="AY78" i="8"/>
  <c r="AE78" i="8"/>
  <c r="I78" i="8"/>
  <c r="I115" i="8" s="1"/>
  <c r="AR77" i="8"/>
  <c r="AA77" i="8"/>
  <c r="F77" i="8"/>
  <c r="F114" i="8" s="1"/>
  <c r="AL76" i="8"/>
  <c r="V76" i="8"/>
  <c r="V113" i="8" s="1"/>
  <c r="AZ75" i="8"/>
  <c r="AH75" i="8"/>
  <c r="P75" i="8"/>
  <c r="P112" i="8" s="1"/>
  <c r="AV74" i="8"/>
  <c r="AC74" i="8"/>
  <c r="L74" i="8"/>
  <c r="L111" i="8" s="1"/>
  <c r="AQ73" i="8"/>
  <c r="AB73" i="8"/>
  <c r="L73" i="8"/>
  <c r="L110" i="8" s="1"/>
  <c r="AT72" i="8"/>
  <c r="AD72" i="8"/>
  <c r="O72" i="8"/>
  <c r="O109" i="8" s="1"/>
  <c r="AU71" i="8"/>
  <c r="AG71" i="8"/>
  <c r="Q71" i="8"/>
  <c r="Q108" i="8" s="1"/>
  <c r="AW70" i="8"/>
  <c r="AH70" i="8"/>
  <c r="T70" i="8"/>
  <c r="T107" i="8" s="1"/>
  <c r="AZ69" i="8"/>
  <c r="AJ69" i="8"/>
  <c r="U69" i="8"/>
  <c r="U106" i="8" s="1"/>
  <c r="C69" i="8"/>
  <c r="C106" i="8" s="1"/>
  <c r="AM68" i="8"/>
  <c r="W68" i="8"/>
  <c r="F68" i="8"/>
  <c r="F105" i="8" s="1"/>
  <c r="AQ67" i="8"/>
  <c r="AD67" i="8"/>
  <c r="N67" i="8"/>
  <c r="N104" i="8" s="1"/>
  <c r="AZ66" i="8"/>
  <c r="AL66" i="8"/>
  <c r="V66" i="8"/>
  <c r="V103" i="8" s="1"/>
  <c r="I66" i="8"/>
  <c r="I103" i="8" s="1"/>
  <c r="AU65" i="8"/>
  <c r="AE65" i="8"/>
  <c r="Q65" i="8"/>
  <c r="Q102" i="8" s="1"/>
  <c r="E65" i="8"/>
  <c r="E102" i="8" s="1"/>
  <c r="AR64" i="8"/>
  <c r="AF64" i="8"/>
  <c r="S64" i="8"/>
  <c r="S101" i="8" s="1"/>
  <c r="G64" i="8"/>
  <c r="G101" i="8" s="1"/>
  <c r="AT63" i="8"/>
  <c r="AH63" i="8"/>
  <c r="V63" i="8"/>
  <c r="V100" i="8" s="1"/>
  <c r="J63" i="8"/>
  <c r="J100" i="8" s="1"/>
  <c r="AX62" i="8"/>
  <c r="AO62" i="8"/>
  <c r="AF62" i="8"/>
  <c r="V62" i="8"/>
  <c r="V99" i="8" s="1"/>
  <c r="M62" i="8"/>
  <c r="M99" i="8" s="1"/>
  <c r="D62" i="8"/>
  <c r="D99" i="8" s="1"/>
  <c r="AT61" i="8"/>
  <c r="AK61" i="8"/>
  <c r="AB61" i="8"/>
  <c r="S61" i="8"/>
  <c r="S98" i="8" s="1"/>
  <c r="I61" i="8"/>
  <c r="I98" i="8" s="1"/>
  <c r="AY60" i="8"/>
  <c r="AP60" i="8"/>
  <c r="AG60" i="8"/>
  <c r="X60" i="8"/>
  <c r="O60" i="8"/>
  <c r="O97" i="8" s="1"/>
  <c r="F60" i="8"/>
  <c r="F97" i="8" s="1"/>
  <c r="AV59" i="8"/>
  <c r="AN59" i="8"/>
  <c r="AF59" i="8"/>
  <c r="X59" i="8"/>
  <c r="P59" i="8"/>
  <c r="P96" i="8" s="1"/>
  <c r="J11" i="8"/>
  <c r="J13" i="8" s="1"/>
  <c r="R11" i="8"/>
  <c r="R13" i="8" s="1"/>
  <c r="Z11" i="8"/>
  <c r="AH11" i="8"/>
  <c r="AP11" i="8"/>
  <c r="AX11" i="8"/>
  <c r="G12" i="8"/>
  <c r="G15" i="8" s="1"/>
  <c r="O12" i="8"/>
  <c r="O15" i="8" s="1"/>
  <c r="W12" i="8"/>
  <c r="W15" i="8" s="1"/>
  <c r="AE12" i="8"/>
  <c r="AM12" i="8"/>
  <c r="AU12" i="8"/>
  <c r="BC12" i="8"/>
  <c r="E25" i="8"/>
  <c r="M25" i="8"/>
  <c r="H26" i="8"/>
  <c r="P26" i="8"/>
  <c r="E49" i="8"/>
  <c r="E86" i="8" s="1"/>
  <c r="M49" i="8"/>
  <c r="M86" i="8" s="1"/>
  <c r="U49" i="8"/>
  <c r="U86" i="8" s="1"/>
  <c r="AC49" i="8"/>
  <c r="AK49" i="8"/>
  <c r="AS49" i="8"/>
  <c r="BA49" i="8"/>
  <c r="J50" i="8"/>
  <c r="J87" i="8" s="1"/>
  <c r="R50" i="8"/>
  <c r="R87" i="8" s="1"/>
  <c r="Z50" i="8"/>
  <c r="AH50" i="8"/>
  <c r="AP50" i="8"/>
  <c r="AX50" i="8"/>
  <c r="G51" i="8"/>
  <c r="G88" i="8" s="1"/>
  <c r="O51" i="8"/>
  <c r="O88" i="8" s="1"/>
  <c r="W51" i="8"/>
  <c r="AE51" i="8"/>
  <c r="AM51" i="8"/>
  <c r="AU51" i="8"/>
  <c r="D52" i="8"/>
  <c r="D89" i="8" s="1"/>
  <c r="L52" i="8"/>
  <c r="L89" i="8" s="1"/>
  <c r="T52" i="8"/>
  <c r="T89" i="8" s="1"/>
  <c r="AB52" i="8"/>
  <c r="AJ52" i="8"/>
  <c r="AR52" i="8"/>
  <c r="AZ52" i="8"/>
  <c r="I53" i="8"/>
  <c r="I90" i="8" s="1"/>
  <c r="Q53" i="8"/>
  <c r="Q90" i="8" s="1"/>
  <c r="Y53" i="8"/>
  <c r="AG53" i="8"/>
  <c r="AO53" i="8"/>
  <c r="AW53" i="8"/>
  <c r="F54" i="8"/>
  <c r="F91" i="8" s="1"/>
  <c r="N54" i="8"/>
  <c r="N91" i="8" s="1"/>
  <c r="V54" i="8"/>
  <c r="V91" i="8" s="1"/>
  <c r="AD54" i="8"/>
  <c r="AL54" i="8"/>
  <c r="AT54" i="8"/>
  <c r="C55" i="8"/>
  <c r="C92" i="8" s="1"/>
  <c r="K55" i="8"/>
  <c r="K92" i="8" s="1"/>
  <c r="S55" i="8"/>
  <c r="S92" i="8" s="1"/>
  <c r="AA55" i="8"/>
  <c r="AI55" i="8"/>
  <c r="AQ55" i="8"/>
  <c r="AY55" i="8"/>
  <c r="H56" i="8"/>
  <c r="H93" i="8" s="1"/>
  <c r="P56" i="8"/>
  <c r="P93" i="8" s="1"/>
  <c r="X56" i="8"/>
  <c r="AF56" i="8"/>
  <c r="AN56" i="8"/>
  <c r="AV56" i="8"/>
  <c r="E57" i="8"/>
  <c r="E94" i="8" s="1"/>
  <c r="M57" i="8"/>
  <c r="M94" i="8" s="1"/>
  <c r="U57" i="8"/>
  <c r="U94" i="8" s="1"/>
  <c r="AC57" i="8"/>
  <c r="AK57" i="8"/>
  <c r="AS57" i="8"/>
  <c r="BA57" i="8"/>
  <c r="J58" i="8"/>
  <c r="J95" i="8" s="1"/>
  <c r="R58" i="8"/>
  <c r="R95" i="8" s="1"/>
  <c r="Z58" i="8"/>
  <c r="AH58" i="8"/>
  <c r="AP58" i="8"/>
  <c r="AX58" i="8"/>
  <c r="G59" i="8"/>
  <c r="G96" i="8" s="1"/>
  <c r="O59" i="8"/>
  <c r="O96" i="8" s="1"/>
  <c r="Y59" i="8"/>
  <c r="AH59" i="8"/>
  <c r="AQ59" i="8"/>
  <c r="AZ59" i="8"/>
  <c r="L60" i="8"/>
  <c r="L97" i="8" s="1"/>
  <c r="Y60" i="8"/>
  <c r="AL60" i="8"/>
  <c r="AW60" i="8"/>
  <c r="K61" i="8"/>
  <c r="K98" i="8" s="1"/>
  <c r="W61" i="8"/>
  <c r="AI61" i="8"/>
  <c r="AU61" i="8"/>
  <c r="I62" i="8"/>
  <c r="I99" i="8" s="1"/>
  <c r="T62" i="8"/>
  <c r="T99" i="8" s="1"/>
  <c r="AG62" i="8"/>
  <c r="AS62" i="8"/>
  <c r="G63" i="8"/>
  <c r="G100" i="8" s="1"/>
  <c r="W63" i="8"/>
  <c r="AO63" i="8"/>
  <c r="D64" i="8"/>
  <c r="D101" i="8" s="1"/>
  <c r="V64" i="8"/>
  <c r="V101" i="8" s="1"/>
  <c r="AL64" i="8"/>
  <c r="C65" i="8"/>
  <c r="C102" i="8" s="1"/>
  <c r="S65" i="8"/>
  <c r="S102" i="8" s="1"/>
  <c r="AM65" i="8"/>
  <c r="F66" i="8"/>
  <c r="F103" i="8" s="1"/>
  <c r="X66" i="8"/>
  <c r="AR66" i="8"/>
  <c r="K67" i="8"/>
  <c r="K104" i="8" s="1"/>
  <c r="AE67" i="8"/>
  <c r="AY67" i="8"/>
  <c r="R68" i="8"/>
  <c r="R105" i="8" s="1"/>
  <c r="AN68" i="8"/>
  <c r="L69" i="8"/>
  <c r="L106" i="8" s="1"/>
  <c r="AI69" i="8"/>
  <c r="L70" i="8"/>
  <c r="L107" i="8" s="1"/>
  <c r="AJ70" i="8"/>
  <c r="M71" i="8"/>
  <c r="M108" i="8" s="1"/>
  <c r="AT71" i="8"/>
  <c r="AB72" i="8"/>
  <c r="H73" i="8"/>
  <c r="H110" i="8" s="1"/>
  <c r="AO73" i="8"/>
  <c r="AB74" i="8"/>
  <c r="L75" i="8"/>
  <c r="L112" i="8" s="1"/>
  <c r="AX75" i="8"/>
  <c r="AK76" i="8"/>
  <c r="V77" i="8"/>
  <c r="V114" i="8" s="1"/>
  <c r="H78" i="8"/>
  <c r="H115" i="8" s="1"/>
  <c r="AU78" i="8"/>
  <c r="AS79" i="8"/>
  <c r="AT80" i="8"/>
  <c r="AY81" i="8"/>
  <c r="K11" i="8"/>
  <c r="K13" i="8" s="1"/>
  <c r="S11" i="8"/>
  <c r="S13" i="8" s="1"/>
  <c r="AA11" i="8"/>
  <c r="AI11" i="8"/>
  <c r="AQ11" i="8"/>
  <c r="AY11" i="8"/>
  <c r="H12" i="8"/>
  <c r="H15" i="8" s="1"/>
  <c r="P12" i="8"/>
  <c r="P15" i="8" s="1"/>
  <c r="X12" i="8"/>
  <c r="X15" i="8" s="1"/>
  <c r="AF12" i="8"/>
  <c r="AN12" i="8"/>
  <c r="AV12" i="8"/>
  <c r="K24" i="8"/>
  <c r="F25" i="8"/>
  <c r="N25" i="8"/>
  <c r="I26" i="8"/>
  <c r="F49" i="8"/>
  <c r="F86" i="8" s="1"/>
  <c r="N49" i="8"/>
  <c r="N86" i="8" s="1"/>
  <c r="V49" i="8"/>
  <c r="V86" i="8" s="1"/>
  <c r="AD49" i="8"/>
  <c r="AL49" i="8"/>
  <c r="AT49" i="8"/>
  <c r="C50" i="8"/>
  <c r="C87" i="8" s="1"/>
  <c r="K50" i="8"/>
  <c r="K87" i="8" s="1"/>
  <c r="S50" i="8"/>
  <c r="S87" i="8" s="1"/>
  <c r="AA50" i="8"/>
  <c r="AI50" i="8"/>
  <c r="AQ50" i="8"/>
  <c r="AY50" i="8"/>
  <c r="H51" i="8"/>
  <c r="H88" i="8" s="1"/>
  <c r="P51" i="8"/>
  <c r="P88" i="8" s="1"/>
  <c r="X51" i="8"/>
  <c r="AF51" i="8"/>
  <c r="AN51" i="8"/>
  <c r="AV51" i="8"/>
  <c r="E52" i="8"/>
  <c r="E89" i="8" s="1"/>
  <c r="M52" i="8"/>
  <c r="M89" i="8" s="1"/>
  <c r="U52" i="8"/>
  <c r="U89" i="8" s="1"/>
  <c r="AC52" i="8"/>
  <c r="AK52" i="8"/>
  <c r="AS52" i="8"/>
  <c r="BA52" i="8"/>
  <c r="J53" i="8"/>
  <c r="J90" i="8" s="1"/>
  <c r="R53" i="8"/>
  <c r="R90" i="8" s="1"/>
  <c r="Z53" i="8"/>
  <c r="AH53" i="8"/>
  <c r="AP53" i="8"/>
  <c r="AX53" i="8"/>
  <c r="G54" i="8"/>
  <c r="G91" i="8" s="1"/>
  <c r="O54" i="8"/>
  <c r="O91" i="8" s="1"/>
  <c r="W54" i="8"/>
  <c r="AE54" i="8"/>
  <c r="AM54" i="8"/>
  <c r="AU54" i="8"/>
  <c r="D55" i="8"/>
  <c r="D92" i="8" s="1"/>
  <c r="L55" i="8"/>
  <c r="L92" i="8" s="1"/>
  <c r="T55" i="8"/>
  <c r="T92" i="8" s="1"/>
  <c r="AB55" i="8"/>
  <c r="AJ55" i="8"/>
  <c r="AR55" i="8"/>
  <c r="AZ55" i="8"/>
  <c r="I56" i="8"/>
  <c r="I93" i="8" s="1"/>
  <c r="Q56" i="8"/>
  <c r="Q93" i="8" s="1"/>
  <c r="Y56" i="8"/>
  <c r="AG56" i="8"/>
  <c r="AO56" i="8"/>
  <c r="AW56" i="8"/>
  <c r="F57" i="8"/>
  <c r="F94" i="8" s="1"/>
  <c r="N57" i="8"/>
  <c r="N94" i="8" s="1"/>
  <c r="V57" i="8"/>
  <c r="V94" i="8" s="1"/>
  <c r="AD57" i="8"/>
  <c r="AL57" i="8"/>
  <c r="AT57" i="8"/>
  <c r="C58" i="8"/>
  <c r="C95" i="8" s="1"/>
  <c r="K58" i="8"/>
  <c r="K95" i="8" s="1"/>
  <c r="S58" i="8"/>
  <c r="S95" i="8" s="1"/>
  <c r="AA58" i="8"/>
  <c r="AI58" i="8"/>
  <c r="AQ58" i="8"/>
  <c r="AY58" i="8"/>
  <c r="H59" i="8"/>
  <c r="H96" i="8" s="1"/>
  <c r="Q59" i="8"/>
  <c r="Q96" i="8" s="1"/>
  <c r="Z59" i="8"/>
  <c r="AI59" i="8"/>
  <c r="AR59" i="8"/>
  <c r="BA59" i="8"/>
  <c r="N60" i="8"/>
  <c r="N97" i="8" s="1"/>
  <c r="AA60" i="8"/>
  <c r="AM60" i="8"/>
  <c r="AX60" i="8"/>
  <c r="M61" i="8"/>
  <c r="M98" i="8" s="1"/>
  <c r="X61" i="8"/>
  <c r="AJ61" i="8"/>
  <c r="AW61" i="8"/>
  <c r="J62" i="8"/>
  <c r="J99" i="8" s="1"/>
  <c r="U62" i="8"/>
  <c r="U99" i="8" s="1"/>
  <c r="AI62" i="8"/>
  <c r="AT62" i="8"/>
  <c r="I63" i="8"/>
  <c r="I100" i="8" s="1"/>
  <c r="Z63" i="8"/>
  <c r="AP63" i="8"/>
  <c r="F64" i="8"/>
  <c r="F101" i="8" s="1"/>
  <c r="X64" i="8"/>
  <c r="AM64" i="8"/>
  <c r="D65" i="8"/>
  <c r="D102" i="8" s="1"/>
  <c r="U65" i="8"/>
  <c r="U102" i="8" s="1"/>
  <c r="AN65" i="8"/>
  <c r="H66" i="8"/>
  <c r="H103" i="8" s="1"/>
  <c r="AC66" i="8"/>
  <c r="AS66" i="8"/>
  <c r="M67" i="8"/>
  <c r="M104" i="8" s="1"/>
  <c r="AH67" i="8"/>
  <c r="BA67" i="8"/>
  <c r="S68" i="8"/>
  <c r="S105" i="8" s="1"/>
  <c r="AQ68" i="8"/>
  <c r="M69" i="8"/>
  <c r="M106" i="8" s="1"/>
  <c r="AM69" i="8"/>
  <c r="M70" i="8"/>
  <c r="M107" i="8" s="1"/>
  <c r="AR70" i="8"/>
  <c r="R71" i="8"/>
  <c r="R108" i="8" s="1"/>
  <c r="AW71" i="8"/>
  <c r="AE72" i="8"/>
  <c r="M73" i="8"/>
  <c r="M110" i="8" s="1"/>
  <c r="AR73" i="8"/>
  <c r="AE74" i="8"/>
  <c r="T75" i="8"/>
  <c r="T112" i="8" s="1"/>
  <c r="BA75" i="8"/>
  <c r="AP76" i="8"/>
  <c r="AB77" i="8"/>
  <c r="M78" i="8"/>
  <c r="M115" i="8" s="1"/>
  <c r="AZ78" i="8"/>
  <c r="E80" i="8"/>
  <c r="E117" i="8" s="1"/>
  <c r="BA80" i="8"/>
  <c r="E83" i="8"/>
  <c r="F83" i="8" s="1"/>
  <c r="G83" i="8" s="1"/>
  <c r="H83" i="8" s="1"/>
  <c r="I83" i="8" s="1"/>
  <c r="J83" i="8" s="1"/>
  <c r="K83" i="8" s="1"/>
  <c r="L83" i="8" s="1"/>
  <c r="M83" i="8" s="1"/>
  <c r="N83" i="8" s="1"/>
  <c r="O83" i="8" s="1"/>
  <c r="P83" i="8" s="1"/>
  <c r="Q83" i="8" s="1"/>
  <c r="R83" i="8" s="1"/>
  <c r="S83" i="8" s="1"/>
  <c r="T83" i="8" s="1"/>
  <c r="U83" i="8" s="1"/>
  <c r="V83" i="8" s="1"/>
  <c r="W83" i="8" s="1"/>
  <c r="C171" i="6"/>
  <c r="C166" i="6"/>
  <c r="C167" i="6"/>
  <c r="D163" i="6"/>
  <c r="C168" i="6"/>
  <c r="C169" i="6"/>
  <c r="M73" i="5" l="1"/>
  <c r="N48" i="5"/>
  <c r="I46" i="5"/>
  <c r="H71" i="5"/>
  <c r="H66" i="5"/>
  <c r="I41" i="5"/>
  <c r="H72" i="5"/>
  <c r="I47" i="5"/>
  <c r="K43" i="5"/>
  <c r="J68" i="5"/>
  <c r="I67" i="5"/>
  <c r="J42" i="5"/>
  <c r="H69" i="5"/>
  <c r="D22" i="3" s="1"/>
  <c r="D23" i="3" s="1"/>
  <c r="I44" i="5"/>
  <c r="H70" i="5"/>
  <c r="I45" i="5"/>
  <c r="I40" i="5"/>
  <c r="H65" i="5"/>
  <c r="L29" i="3"/>
  <c r="AI29" i="3"/>
  <c r="S29" i="3"/>
  <c r="BA30" i="3"/>
  <c r="D24" i="3"/>
  <c r="D25" i="3" s="1"/>
  <c r="Q30" i="3"/>
  <c r="Y30" i="3"/>
  <c r="AS29" i="3"/>
  <c r="AD29" i="3"/>
  <c r="AG30" i="3"/>
  <c r="AM30" i="3"/>
  <c r="AL30" i="3"/>
  <c r="AU29" i="3"/>
  <c r="O29" i="3"/>
  <c r="P30" i="3"/>
  <c r="AB29" i="3"/>
  <c r="AO30" i="3"/>
  <c r="J30" i="3"/>
  <c r="AV29" i="3"/>
  <c r="X30" i="3"/>
  <c r="C84" i="8"/>
  <c r="Y106" i="8" s="1"/>
  <c r="AS106" i="8" s="1"/>
  <c r="AN95" i="8"/>
  <c r="H31" i="3"/>
  <c r="Z31" i="3"/>
  <c r="AB30" i="3"/>
  <c r="C24" i="3"/>
  <c r="C25" i="3" s="1"/>
  <c r="AQ29" i="3"/>
  <c r="D29" i="3"/>
  <c r="AK29" i="3"/>
  <c r="C30" i="3"/>
  <c r="AW29" i="3"/>
  <c r="AJ30" i="3"/>
  <c r="AY29" i="3"/>
  <c r="S30" i="3"/>
  <c r="AF29" i="3"/>
  <c r="N31" i="3"/>
  <c r="X18" i="3"/>
  <c r="X31" i="3" s="1"/>
  <c r="BA29" i="3"/>
  <c r="S11" i="3"/>
  <c r="S31" i="3" s="1"/>
  <c r="L11" i="3"/>
  <c r="L31" i="3" s="1"/>
  <c r="AY30" i="3"/>
  <c r="C29" i="3"/>
  <c r="V29" i="3"/>
  <c r="D11" i="3"/>
  <c r="D31" i="3" s="1"/>
  <c r="J29" i="3"/>
  <c r="AW30" i="3"/>
  <c r="R30" i="3"/>
  <c r="O11" i="3"/>
  <c r="O31" i="3" s="1"/>
  <c r="AE30" i="3"/>
  <c r="X29" i="3"/>
  <c r="O30" i="3"/>
  <c r="AD30" i="3"/>
  <c r="Z30" i="3"/>
  <c r="AN30" i="3"/>
  <c r="AZ29" i="3"/>
  <c r="AH30" i="3"/>
  <c r="D30" i="3"/>
  <c r="N29" i="3"/>
  <c r="AS30" i="3"/>
  <c r="Z29" i="3"/>
  <c r="AU30" i="3"/>
  <c r="AR29" i="3"/>
  <c r="M29" i="3"/>
  <c r="Y29" i="3"/>
  <c r="T30" i="3"/>
  <c r="AL29" i="3"/>
  <c r="P18" i="3"/>
  <c r="P31" i="3" s="1"/>
  <c r="N30" i="3"/>
  <c r="I30" i="3"/>
  <c r="AC29" i="3"/>
  <c r="AP30" i="3"/>
  <c r="AT29" i="3"/>
  <c r="U31" i="3"/>
  <c r="E31" i="3"/>
  <c r="AE29" i="3"/>
  <c r="Q29" i="3"/>
  <c r="I29" i="3"/>
  <c r="I11" i="3"/>
  <c r="H29" i="3"/>
  <c r="H30" i="3"/>
  <c r="T29" i="3"/>
  <c r="AM29" i="3"/>
  <c r="AC30" i="3"/>
  <c r="T18" i="3"/>
  <c r="M31" i="3"/>
  <c r="AZ30" i="3"/>
  <c r="C11" i="3"/>
  <c r="C31" i="3" s="1"/>
  <c r="R29" i="3"/>
  <c r="M30" i="3"/>
  <c r="AO29" i="3"/>
  <c r="P29" i="3"/>
  <c r="Q31" i="3"/>
  <c r="AI30" i="3"/>
  <c r="AA11" i="3"/>
  <c r="AA31" i="3" s="1"/>
  <c r="AH29" i="3"/>
  <c r="AX30" i="3"/>
  <c r="AX29" i="3"/>
  <c r="F18" i="3"/>
  <c r="F30" i="3"/>
  <c r="AP29" i="3"/>
  <c r="J31" i="3"/>
  <c r="W29" i="3"/>
  <c r="W11" i="3"/>
  <c r="Y18" i="3"/>
  <c r="Y31" i="3" s="1"/>
  <c r="K29" i="3"/>
  <c r="AJ29" i="3"/>
  <c r="E29" i="3"/>
  <c r="E30" i="3"/>
  <c r="AQ30" i="3"/>
  <c r="L30" i="3"/>
  <c r="G29" i="3"/>
  <c r="G11" i="3"/>
  <c r="G30" i="3"/>
  <c r="AR30" i="3"/>
  <c r="AK30" i="3"/>
  <c r="K30" i="3"/>
  <c r="K18" i="3"/>
  <c r="U29" i="3"/>
  <c r="U30" i="3"/>
  <c r="O5" i="2"/>
  <c r="O4" i="2"/>
  <c r="AA30" i="3"/>
  <c r="AN29" i="3"/>
  <c r="AV30" i="3"/>
  <c r="I18" i="3"/>
  <c r="C13" i="3"/>
  <c r="C135" i="6"/>
  <c r="C136" i="6"/>
  <c r="C137" i="6"/>
  <c r="C138" i="6"/>
  <c r="C162" i="6"/>
  <c r="C140" i="6"/>
  <c r="D131" i="6"/>
  <c r="C139" i="6"/>
  <c r="C134" i="6"/>
  <c r="R31" i="3"/>
  <c r="V18" i="3"/>
  <c r="V30" i="3"/>
  <c r="AF30" i="3"/>
  <c r="F29" i="3"/>
  <c r="T11" i="3"/>
  <c r="AT30" i="3"/>
  <c r="AG29" i="3"/>
  <c r="W30" i="3"/>
  <c r="AJ118" i="8"/>
  <c r="AN100" i="8"/>
  <c r="AB104" i="8"/>
  <c r="AV104" i="8" s="1"/>
  <c r="AI90" i="8"/>
  <c r="AO89" i="8"/>
  <c r="AI105" i="8"/>
  <c r="AH109" i="8"/>
  <c r="AE111" i="8"/>
  <c r="AY111" i="8" s="1"/>
  <c r="X108" i="8"/>
  <c r="AR108" i="8" s="1"/>
  <c r="AC112" i="8"/>
  <c r="AW112" i="8" s="1"/>
  <c r="AO105" i="8"/>
  <c r="AO94" i="8"/>
  <c r="AG99" i="8"/>
  <c r="BA99" i="8" s="1"/>
  <c r="AC88" i="8"/>
  <c r="AW88" i="8" s="1"/>
  <c r="AG116" i="8"/>
  <c r="BA116" i="8" s="1"/>
  <c r="AB87" i="8"/>
  <c r="AV87" i="8" s="1"/>
  <c r="AL101" i="8"/>
  <c r="AE97" i="8"/>
  <c r="AY97" i="8" s="1"/>
  <c r="Y88" i="8"/>
  <c r="AS88" i="8" s="1"/>
  <c r="X110" i="8"/>
  <c r="AR110" i="8" s="1"/>
  <c r="AI103" i="8"/>
  <c r="AB112" i="8"/>
  <c r="AV112" i="8" s="1"/>
  <c r="D172" i="6"/>
  <c r="E163" i="6"/>
  <c r="D167" i="6"/>
  <c r="D168" i="6"/>
  <c r="D166" i="6"/>
  <c r="D170" i="6"/>
  <c r="D169" i="6"/>
  <c r="D171" i="6"/>
  <c r="AE95" i="8"/>
  <c r="AY95" i="8" s="1"/>
  <c r="AF106" i="8"/>
  <c r="AZ106" i="8" s="1"/>
  <c r="AL112" i="8"/>
  <c r="AH116" i="8"/>
  <c r="AN115" i="8"/>
  <c r="AD117" i="8"/>
  <c r="AX117" i="8" s="1"/>
  <c r="AB95" i="8"/>
  <c r="AV95" i="8" s="1"/>
  <c r="AJ89" i="8"/>
  <c r="AF95" i="8"/>
  <c r="AZ95" i="8" s="1"/>
  <c r="AH13" i="8"/>
  <c r="BB13" i="8" s="1"/>
  <c r="AO112" i="8"/>
  <c r="AM105" i="8"/>
  <c r="W95" i="8"/>
  <c r="AQ95" i="8" s="1"/>
  <c r="W106" i="8"/>
  <c r="AQ106" i="8" s="1"/>
  <c r="AM106" i="8"/>
  <c r="AC110" i="8"/>
  <c r="AW110" i="8" s="1"/>
  <c r="AH112" i="8"/>
  <c r="AO103" i="8"/>
  <c r="AO96" i="8"/>
  <c r="AA95" i="8"/>
  <c r="AU95" i="8" s="1"/>
  <c r="AM91" i="8"/>
  <c r="AD103" i="8"/>
  <c r="AX103" i="8" s="1"/>
  <c r="AC15" i="8"/>
  <c r="AW15" i="8" s="1"/>
  <c r="I70" i="5" l="1"/>
  <c r="J45" i="5"/>
  <c r="I72" i="5"/>
  <c r="J47" i="5"/>
  <c r="J41" i="5"/>
  <c r="I66" i="5"/>
  <c r="J67" i="5"/>
  <c r="K42" i="5"/>
  <c r="I69" i="5"/>
  <c r="E22" i="3" s="1"/>
  <c r="J44" i="5"/>
  <c r="I71" i="5"/>
  <c r="J46" i="5"/>
  <c r="N73" i="5"/>
  <c r="O48" i="5"/>
  <c r="I65" i="5"/>
  <c r="J40" i="5"/>
  <c r="L43" i="5"/>
  <c r="K68" i="5"/>
  <c r="X118" i="8"/>
  <c r="AR118" i="8" s="1"/>
  <c r="AF89" i="8"/>
  <c r="AZ89" i="8" s="1"/>
  <c r="AG113" i="8"/>
  <c r="BA113" i="8" s="1"/>
  <c r="W96" i="8"/>
  <c r="AQ96" i="8" s="1"/>
  <c r="AC105" i="8"/>
  <c r="AW105" i="8" s="1"/>
  <c r="W104" i="8"/>
  <c r="AQ104" i="8" s="1"/>
  <c r="AG94" i="8"/>
  <c r="BA94" i="8" s="1"/>
  <c r="Y104" i="8"/>
  <c r="AS104" i="8" s="1"/>
  <c r="AK106" i="8"/>
  <c r="AB100" i="8"/>
  <c r="AV100" i="8" s="1"/>
  <c r="AC101" i="8"/>
  <c r="AW101" i="8" s="1"/>
  <c r="AN89" i="8"/>
  <c r="AH114" i="8"/>
  <c r="AD96" i="8"/>
  <c r="AX96" i="8" s="1"/>
  <c r="AL90" i="8"/>
  <c r="AL99" i="8"/>
  <c r="AK116" i="8"/>
  <c r="AM117" i="8"/>
  <c r="Z89" i="8"/>
  <c r="AT89" i="8" s="1"/>
  <c r="AF98" i="8"/>
  <c r="AZ98" i="8" s="1"/>
  <c r="AP115" i="8"/>
  <c r="AE94" i="8"/>
  <c r="AY94" i="8" s="1"/>
  <c r="AO102" i="8"/>
  <c r="Y15" i="8"/>
  <c r="AS15" i="8" s="1"/>
  <c r="AC107" i="8"/>
  <c r="AW107" i="8" s="1"/>
  <c r="AH87" i="8"/>
  <c r="AA107" i="8"/>
  <c r="AU107" i="8" s="1"/>
  <c r="AE100" i="8"/>
  <c r="AY100" i="8" s="1"/>
  <c r="AA92" i="8"/>
  <c r="AU92" i="8" s="1"/>
  <c r="AK107" i="8"/>
  <c r="AA97" i="8"/>
  <c r="AU97" i="8" s="1"/>
  <c r="Y98" i="8"/>
  <c r="AS98" i="8" s="1"/>
  <c r="AK105" i="8"/>
  <c r="AE93" i="8"/>
  <c r="AY93" i="8" s="1"/>
  <c r="AL98" i="8"/>
  <c r="AL94" i="8"/>
  <c r="X90" i="8"/>
  <c r="AR90" i="8" s="1"/>
  <c r="AL109" i="8"/>
  <c r="AH96" i="8"/>
  <c r="AB86" i="8"/>
  <c r="AV86" i="8" s="1"/>
  <c r="Z109" i="8"/>
  <c r="AT109" i="8" s="1"/>
  <c r="AG88" i="8"/>
  <c r="BA88" i="8" s="1"/>
  <c r="AE114" i="8"/>
  <c r="AY114" i="8" s="1"/>
  <c r="AE118" i="8"/>
  <c r="AY118" i="8" s="1"/>
  <c r="AH15" i="8"/>
  <c r="BB15" i="8" s="1"/>
  <c r="AP86" i="8"/>
  <c r="AH98" i="8"/>
  <c r="Y97" i="8"/>
  <c r="AS97" i="8" s="1"/>
  <c r="AD97" i="8"/>
  <c r="AX97" i="8" s="1"/>
  <c r="W99" i="8"/>
  <c r="AQ99" i="8" s="1"/>
  <c r="AM104" i="8"/>
  <c r="AA115" i="8"/>
  <c r="AU115" i="8" s="1"/>
  <c r="AO95" i="8"/>
  <c r="W118" i="8"/>
  <c r="AQ118" i="8" s="1"/>
  <c r="AK11" i="3"/>
  <c r="AH103" i="8"/>
  <c r="AJ103" i="8"/>
  <c r="X96" i="8"/>
  <c r="AR96" i="8" s="1"/>
  <c r="AF118" i="8"/>
  <c r="AZ118" i="8" s="1"/>
  <c r="AG105" i="8"/>
  <c r="BA105" i="8" s="1"/>
  <c r="AM108" i="8"/>
  <c r="X100" i="8"/>
  <c r="AR100" i="8" s="1"/>
  <c r="AC96" i="8"/>
  <c r="AW96" i="8" s="1"/>
  <c r="AP104" i="8"/>
  <c r="AO117" i="8"/>
  <c r="AE92" i="8"/>
  <c r="AY92" i="8" s="1"/>
  <c r="AP110" i="8"/>
  <c r="AF86" i="8"/>
  <c r="AZ86" i="8" s="1"/>
  <c r="AL93" i="8"/>
  <c r="Y90" i="8"/>
  <c r="AS90" i="8" s="1"/>
  <c r="AF97" i="8"/>
  <c r="AZ97" i="8" s="1"/>
  <c r="AK111" i="8"/>
  <c r="AD108" i="8"/>
  <c r="AX108" i="8" s="1"/>
  <c r="AA98" i="8"/>
  <c r="AU98" i="8" s="1"/>
  <c r="AC97" i="8"/>
  <c r="AW97" i="8" s="1"/>
  <c r="AA89" i="8"/>
  <c r="AU89" i="8" s="1"/>
  <c r="AQ15" i="8"/>
  <c r="Z107" i="8"/>
  <c r="AT107" i="8" s="1"/>
  <c r="AO116" i="8"/>
  <c r="AG103" i="8"/>
  <c r="BA103" i="8" s="1"/>
  <c r="AP99" i="8"/>
  <c r="AF116" i="8"/>
  <c r="AZ116" i="8" s="1"/>
  <c r="AE115" i="8"/>
  <c r="AY115" i="8" s="1"/>
  <c r="AI93" i="8"/>
  <c r="AL118" i="8"/>
  <c r="AE15" i="8"/>
  <c r="AY15" i="8" s="1"/>
  <c r="AG109" i="8"/>
  <c r="BA109" i="8" s="1"/>
  <c r="AP97" i="8"/>
  <c r="Y94" i="8"/>
  <c r="AS94" i="8" s="1"/>
  <c r="AM115" i="8"/>
  <c r="AL102" i="8"/>
  <c r="AC108" i="8"/>
  <c r="AW108" i="8" s="1"/>
  <c r="AK100" i="8"/>
  <c r="AH107" i="8"/>
  <c r="X115" i="8"/>
  <c r="AR115" i="8" s="1"/>
  <c r="AO108" i="8"/>
  <c r="AI91" i="8"/>
  <c r="Z114" i="8"/>
  <c r="AT114" i="8" s="1"/>
  <c r="AN106" i="8"/>
  <c r="AD106" i="8"/>
  <c r="AX106" i="8" s="1"/>
  <c r="AF94" i="8"/>
  <c r="AZ94" i="8" s="1"/>
  <c r="AD109" i="8"/>
  <c r="AX109" i="8" s="1"/>
  <c r="AO104" i="8"/>
  <c r="AM15" i="8"/>
  <c r="AL87" i="8"/>
  <c r="X102" i="8"/>
  <c r="AR102" i="8" s="1"/>
  <c r="AN101" i="8"/>
  <c r="AA110" i="8"/>
  <c r="AU110" i="8" s="1"/>
  <c r="Z87" i="8"/>
  <c r="AT87" i="8" s="1"/>
  <c r="AJ112" i="8"/>
  <c r="AK99" i="8"/>
  <c r="AG107" i="8"/>
  <c r="BA107" i="8" s="1"/>
  <c r="AI88" i="8"/>
  <c r="X112" i="8"/>
  <c r="AR112" i="8" s="1"/>
  <c r="AF15" i="8"/>
  <c r="AZ15" i="8" s="1"/>
  <c r="AB105" i="8"/>
  <c r="AV105" i="8" s="1"/>
  <c r="AD91" i="8"/>
  <c r="AX91" i="8" s="1"/>
  <c r="AP113" i="8"/>
  <c r="AO114" i="8"/>
  <c r="AG117" i="8"/>
  <c r="BA117" i="8" s="1"/>
  <c r="AG89" i="8"/>
  <c r="BA89" i="8" s="1"/>
  <c r="AC98" i="8"/>
  <c r="AW98" i="8" s="1"/>
  <c r="AG97" i="8"/>
  <c r="BA97" i="8" s="1"/>
  <c r="AH90" i="8"/>
  <c r="AF115" i="8"/>
  <c r="AZ115" i="8" s="1"/>
  <c r="AA100" i="8"/>
  <c r="AU100" i="8" s="1"/>
  <c r="AI112" i="8"/>
  <c r="W94" i="8"/>
  <c r="AQ94" i="8" s="1"/>
  <c r="Y87" i="8"/>
  <c r="AS87" i="8" s="1"/>
  <c r="AJ115" i="8"/>
  <c r="AM110" i="8"/>
  <c r="AP90" i="8"/>
  <c r="W110" i="8"/>
  <c r="AQ110" i="8" s="1"/>
  <c r="AP103" i="8"/>
  <c r="AD114" i="8"/>
  <c r="AX114" i="8" s="1"/>
  <c r="W101" i="8"/>
  <c r="AQ101" i="8" s="1"/>
  <c r="AK86" i="8"/>
  <c r="AG115" i="8"/>
  <c r="BA115" i="8" s="1"/>
  <c r="AE117" i="8"/>
  <c r="AY117" i="8" s="1"/>
  <c r="AO118" i="8"/>
  <c r="X97" i="8"/>
  <c r="AR97" i="8" s="1"/>
  <c r="W113" i="8"/>
  <c r="AQ113" i="8" s="1"/>
  <c r="W91" i="8"/>
  <c r="AQ91" i="8" s="1"/>
  <c r="Z86" i="8"/>
  <c r="AT86" i="8" s="1"/>
  <c r="AH111" i="8"/>
  <c r="Z116" i="8"/>
  <c r="AT116" i="8" s="1"/>
  <c r="Y105" i="8"/>
  <c r="AS105" i="8" s="1"/>
  <c r="AC92" i="8"/>
  <c r="AW92" i="8" s="1"/>
  <c r="AG15" i="8"/>
  <c r="BA15" i="8" s="1"/>
  <c r="AP98" i="8"/>
  <c r="AD87" i="8"/>
  <c r="AX87" i="8" s="1"/>
  <c r="AD118" i="8"/>
  <c r="AX118" i="8" s="1"/>
  <c r="AA90" i="8"/>
  <c r="AU90" i="8" s="1"/>
  <c r="AH92" i="8"/>
  <c r="AB13" i="8"/>
  <c r="AV13" i="8" s="1"/>
  <c r="AJ93" i="8"/>
  <c r="AO115" i="8"/>
  <c r="AN104" i="8"/>
  <c r="AD89" i="8"/>
  <c r="AX89" i="8" s="1"/>
  <c r="AG93" i="8"/>
  <c r="BA93" i="8" s="1"/>
  <c r="Z92" i="8"/>
  <c r="AT92" i="8" s="1"/>
  <c r="AC117" i="8"/>
  <c r="AW117" i="8" s="1"/>
  <c r="AK115" i="8"/>
  <c r="AN87" i="8"/>
  <c r="AE99" i="8"/>
  <c r="AY99" i="8" s="1"/>
  <c r="AC103" i="8"/>
  <c r="AW103" i="8" s="1"/>
  <c r="AI110" i="8"/>
  <c r="AB113" i="8"/>
  <c r="AV113" i="8" s="1"/>
  <c r="AH88" i="8"/>
  <c r="AL113" i="8"/>
  <c r="AG104" i="8"/>
  <c r="BA104" i="8" s="1"/>
  <c r="AK113" i="8"/>
  <c r="AK13" i="8"/>
  <c r="AK90" i="8"/>
  <c r="AK104" i="8"/>
  <c r="AM107" i="8"/>
  <c r="AJ95" i="8"/>
  <c r="AK98" i="8"/>
  <c r="AI89" i="8"/>
  <c r="AJ106" i="8"/>
  <c r="AJ108" i="8"/>
  <c r="AM94" i="8"/>
  <c r="W98" i="8"/>
  <c r="AQ98" i="8" s="1"/>
  <c r="AE110" i="8"/>
  <c r="AY110" i="8" s="1"/>
  <c r="AA114" i="8"/>
  <c r="AU114" i="8" s="1"/>
  <c r="AO111" i="8"/>
  <c r="AJ98" i="8"/>
  <c r="AJ94" i="8"/>
  <c r="AM87" i="8"/>
  <c r="AM92" i="8"/>
  <c r="AL106" i="8"/>
  <c r="AO100" i="8"/>
  <c r="AA117" i="8"/>
  <c r="AU117" i="8" s="1"/>
  <c r="AJ91" i="8"/>
  <c r="AL100" i="8"/>
  <c r="AM114" i="8"/>
  <c r="AP89" i="8"/>
  <c r="AI118" i="8"/>
  <c r="Y117" i="8"/>
  <c r="AS117" i="8" s="1"/>
  <c r="AE107" i="8"/>
  <c r="AY107" i="8" s="1"/>
  <c r="AC13" i="8"/>
  <c r="AW13" i="8" s="1"/>
  <c r="AK93" i="8"/>
  <c r="AI102" i="8"/>
  <c r="AA106" i="8"/>
  <c r="AU106" i="8" s="1"/>
  <c r="AM86" i="8"/>
  <c r="X91" i="8"/>
  <c r="AR91" i="8" s="1"/>
  <c r="AD98" i="8"/>
  <c r="AX98" i="8" s="1"/>
  <c r="AE101" i="8"/>
  <c r="AY101" i="8" s="1"/>
  <c r="AE112" i="8"/>
  <c r="AY112" i="8" s="1"/>
  <c r="Y13" i="8"/>
  <c r="AS13" i="8" s="1"/>
  <c r="AH89" i="8"/>
  <c r="AB103" i="8"/>
  <c r="AV103" i="8" s="1"/>
  <c r="Y118" i="8"/>
  <c r="AS118" i="8" s="1"/>
  <c r="AK102" i="8"/>
  <c r="AG98" i="8"/>
  <c r="BA98" i="8" s="1"/>
  <c r="X111" i="8"/>
  <c r="AR111" i="8" s="1"/>
  <c r="AO107" i="8"/>
  <c r="AM100" i="8"/>
  <c r="AD95" i="8"/>
  <c r="AX95" i="8" s="1"/>
  <c r="AL111" i="8"/>
  <c r="Z98" i="8"/>
  <c r="AT98" i="8" s="1"/>
  <c r="AO15" i="8"/>
  <c r="AF114" i="8"/>
  <c r="AZ114" i="8" s="1"/>
  <c r="AL108" i="8"/>
  <c r="AI109" i="8"/>
  <c r="AI97" i="8"/>
  <c r="AB115" i="8"/>
  <c r="AV115" i="8" s="1"/>
  <c r="X103" i="8"/>
  <c r="AR103" i="8" s="1"/>
  <c r="Z110" i="8"/>
  <c r="AT110" i="8" s="1"/>
  <c r="AC95" i="8"/>
  <c r="AW95" i="8" s="1"/>
  <c r="W89" i="8"/>
  <c r="AQ89" i="8" s="1"/>
  <c r="W97" i="8"/>
  <c r="AQ97" i="8" s="1"/>
  <c r="AN109" i="8"/>
  <c r="AN118" i="8"/>
  <c r="AN97" i="8"/>
  <c r="Y95" i="8"/>
  <c r="AS95" i="8" s="1"/>
  <c r="AP94" i="8"/>
  <c r="AI15" i="8"/>
  <c r="BC15" i="8" s="1"/>
  <c r="AE109" i="8"/>
  <c r="AY109" i="8" s="1"/>
  <c r="AI99" i="8"/>
  <c r="AL92" i="8"/>
  <c r="AE102" i="8"/>
  <c r="AY102" i="8" s="1"/>
  <c r="AP95" i="8"/>
  <c r="AH115" i="8"/>
  <c r="AE103" i="8"/>
  <c r="AY103" i="8" s="1"/>
  <c r="AG87" i="8"/>
  <c r="BA87" i="8" s="1"/>
  <c r="AG106" i="8"/>
  <c r="BA106" i="8" s="1"/>
  <c r="AM109" i="8"/>
  <c r="AP112" i="8"/>
  <c r="AL116" i="8"/>
  <c r="AI111" i="8"/>
  <c r="AB109" i="8"/>
  <c r="AV109" i="8" s="1"/>
  <c r="W87" i="8"/>
  <c r="AQ87" i="8" s="1"/>
  <c r="AA88" i="8"/>
  <c r="AU88" i="8" s="1"/>
  <c r="AC100" i="8"/>
  <c r="AW100" i="8" s="1"/>
  <c r="AM101" i="8"/>
  <c r="AB106" i="8"/>
  <c r="AV106" i="8" s="1"/>
  <c r="AH102" i="8"/>
  <c r="AD107" i="8"/>
  <c r="AX107" i="8" s="1"/>
  <c r="AH99" i="8"/>
  <c r="AF93" i="8"/>
  <c r="AZ93" i="8" s="1"/>
  <c r="AF104" i="8"/>
  <c r="AZ104" i="8" s="1"/>
  <c r="AE108" i="8"/>
  <c r="AY108" i="8" s="1"/>
  <c r="AE98" i="8"/>
  <c r="AY98" i="8" s="1"/>
  <c r="AF103" i="8"/>
  <c r="AZ103" i="8" s="1"/>
  <c r="AG101" i="8"/>
  <c r="BA101" i="8" s="1"/>
  <c r="AB117" i="8"/>
  <c r="AV117" i="8" s="1"/>
  <c r="W100" i="8"/>
  <c r="AQ100" i="8" s="1"/>
  <c r="AI104" i="8"/>
  <c r="AO92" i="8"/>
  <c r="AJ15" i="8"/>
  <c r="AC106" i="8"/>
  <c r="AW106" i="8" s="1"/>
  <c r="Y102" i="8"/>
  <c r="AS102" i="8" s="1"/>
  <c r="AI96" i="8"/>
  <c r="AL117" i="8"/>
  <c r="Z111" i="8"/>
  <c r="AT111" i="8" s="1"/>
  <c r="AK92" i="8"/>
  <c r="AC104" i="8"/>
  <c r="AW104" i="8" s="1"/>
  <c r="Z93" i="8"/>
  <c r="AT93" i="8" s="1"/>
  <c r="AI113" i="8"/>
  <c r="AM116" i="8"/>
  <c r="AB92" i="8"/>
  <c r="AV92" i="8" s="1"/>
  <c r="AP92" i="8"/>
  <c r="AC93" i="8"/>
  <c r="AW93" i="8" s="1"/>
  <c r="AJ96" i="8"/>
  <c r="AM113" i="8"/>
  <c r="AJ104" i="8"/>
  <c r="Y91" i="8"/>
  <c r="AS91" i="8" s="1"/>
  <c r="AB89" i="8"/>
  <c r="AV89" i="8" s="1"/>
  <c r="AC87" i="8"/>
  <c r="AW87" i="8" s="1"/>
  <c r="AH113" i="8"/>
  <c r="W117" i="8"/>
  <c r="AQ117" i="8" s="1"/>
  <c r="AD93" i="8"/>
  <c r="AX93" i="8" s="1"/>
  <c r="X106" i="8"/>
  <c r="AR106" i="8" s="1"/>
  <c r="AC90" i="8"/>
  <c r="AW90" i="8" s="1"/>
  <c r="AB97" i="8"/>
  <c r="AV97" i="8" s="1"/>
  <c r="AM89" i="8"/>
  <c r="Y116" i="8"/>
  <c r="AS116" i="8" s="1"/>
  <c r="Z113" i="8"/>
  <c r="AT113" i="8" s="1"/>
  <c r="AI100" i="8"/>
  <c r="AB116" i="8"/>
  <c r="AV116" i="8" s="1"/>
  <c r="AL97" i="8"/>
  <c r="AP13" i="8"/>
  <c r="Y114" i="8"/>
  <c r="AS114" i="8" s="1"/>
  <c r="AK97" i="8"/>
  <c r="AK103" i="8"/>
  <c r="AF91" i="8"/>
  <c r="AZ91" i="8" s="1"/>
  <c r="AA105" i="8"/>
  <c r="AU105" i="8" s="1"/>
  <c r="AO106" i="8"/>
  <c r="AD86" i="8"/>
  <c r="AX86" i="8" s="1"/>
  <c r="AM88" i="8"/>
  <c r="AP102" i="8"/>
  <c r="AP91" i="8"/>
  <c r="Z13" i="8"/>
  <c r="AT13" i="8" s="1"/>
  <c r="X117" i="8"/>
  <c r="AR117" i="8" s="1"/>
  <c r="AE105" i="8"/>
  <c r="AY105" i="8" s="1"/>
  <c r="AD105" i="8"/>
  <c r="AX105" i="8" s="1"/>
  <c r="AC89" i="8"/>
  <c r="AW89" i="8" s="1"/>
  <c r="Z104" i="8"/>
  <c r="AT104" i="8" s="1"/>
  <c r="X88" i="8"/>
  <c r="AR88" i="8" s="1"/>
  <c r="AM90" i="8"/>
  <c r="AK109" i="8"/>
  <c r="AE104" i="8"/>
  <c r="AY104" i="8" s="1"/>
  <c r="AA87" i="8"/>
  <c r="AU87" i="8" s="1"/>
  <c r="AH97" i="8"/>
  <c r="AK95" i="8"/>
  <c r="AG86" i="8"/>
  <c r="BA86" i="8" s="1"/>
  <c r="AF96" i="8"/>
  <c r="AZ96" i="8" s="1"/>
  <c r="AK94" i="8"/>
  <c r="AJ117" i="8"/>
  <c r="AA113" i="8"/>
  <c r="AU113" i="8" s="1"/>
  <c r="AH104" i="8"/>
  <c r="AG102" i="8"/>
  <c r="BA102" i="8" s="1"/>
  <c r="X116" i="8"/>
  <c r="AR116" i="8" s="1"/>
  <c r="AI92" i="8"/>
  <c r="Y92" i="8"/>
  <c r="AS92" i="8" s="1"/>
  <c r="AL86" i="8"/>
  <c r="AE89" i="8"/>
  <c r="AY89" i="8" s="1"/>
  <c r="AP117" i="8"/>
  <c r="AH106" i="8"/>
  <c r="AH108" i="8"/>
  <c r="AF111" i="8"/>
  <c r="AZ111" i="8" s="1"/>
  <c r="AB110" i="8"/>
  <c r="AV110" i="8" s="1"/>
  <c r="AP88" i="8"/>
  <c r="AN102" i="8"/>
  <c r="AB118" i="8"/>
  <c r="AV118" i="8" s="1"/>
  <c r="AI94" i="8"/>
  <c r="AN110" i="8"/>
  <c r="Z88" i="8"/>
  <c r="AT88" i="8" s="1"/>
  <c r="AK118" i="8"/>
  <c r="AK117" i="8"/>
  <c r="W108" i="8"/>
  <c r="AQ108" i="8" s="1"/>
  <c r="AJ110" i="8"/>
  <c r="AL95" i="8"/>
  <c r="Y93" i="8"/>
  <c r="AS93" i="8" s="1"/>
  <c r="AF110" i="8"/>
  <c r="AZ110" i="8" s="1"/>
  <c r="X107" i="8"/>
  <c r="AR107" i="8" s="1"/>
  <c r="X98" i="8"/>
  <c r="AR98" i="8" s="1"/>
  <c r="AG90" i="8"/>
  <c r="BA90" i="8" s="1"/>
  <c r="AD94" i="8"/>
  <c r="AX94" i="8" s="1"/>
  <c r="AD104" i="8"/>
  <c r="AX104" i="8" s="1"/>
  <c r="AN108" i="8"/>
  <c r="AD102" i="8"/>
  <c r="AX102" i="8" s="1"/>
  <c r="Y112" i="8"/>
  <c r="AS112" i="8" s="1"/>
  <c r="Y89" i="8"/>
  <c r="AS89" i="8" s="1"/>
  <c r="AE88" i="8"/>
  <c r="AY88" i="8" s="1"/>
  <c r="AF87" i="8"/>
  <c r="AZ87" i="8" s="1"/>
  <c r="AF108" i="8"/>
  <c r="AZ108" i="8" s="1"/>
  <c r="AF107" i="8"/>
  <c r="AZ107" i="8" s="1"/>
  <c r="AN99" i="8"/>
  <c r="AA109" i="8"/>
  <c r="AU109" i="8" s="1"/>
  <c r="AN13" i="8"/>
  <c r="AE86" i="8"/>
  <c r="AY86" i="8" s="1"/>
  <c r="AL115" i="8"/>
  <c r="AO109" i="8"/>
  <c r="AD111" i="8"/>
  <c r="AX111" i="8" s="1"/>
  <c r="AG100" i="8"/>
  <c r="BA100" i="8" s="1"/>
  <c r="AC99" i="8"/>
  <c r="AW99" i="8" s="1"/>
  <c r="AN112" i="8"/>
  <c r="AM118" i="8"/>
  <c r="AA13" i="8"/>
  <c r="AU13" i="8" s="1"/>
  <c r="AG91" i="8"/>
  <c r="BA91" i="8" s="1"/>
  <c r="AP111" i="8"/>
  <c r="AA118" i="8"/>
  <c r="AU118" i="8" s="1"/>
  <c r="W111" i="8"/>
  <c r="AQ111" i="8" s="1"/>
  <c r="AK88" i="8"/>
  <c r="AO90" i="8"/>
  <c r="AB90" i="8"/>
  <c r="AV90" i="8" s="1"/>
  <c r="W116" i="8"/>
  <c r="AQ116" i="8" s="1"/>
  <c r="AD110" i="8"/>
  <c r="AX110" i="8" s="1"/>
  <c r="AK114" i="8"/>
  <c r="AL105" i="8"/>
  <c r="AB111" i="8"/>
  <c r="AV111" i="8" s="1"/>
  <c r="AI116" i="8"/>
  <c r="AI13" i="8"/>
  <c r="BC13" i="8" s="1"/>
  <c r="AF105" i="8"/>
  <c r="AZ105" i="8" s="1"/>
  <c r="X113" i="8"/>
  <c r="AR113" i="8" s="1"/>
  <c r="AG111" i="8"/>
  <c r="BA111" i="8" s="1"/>
  <c r="AL107" i="8"/>
  <c r="AD101" i="8"/>
  <c r="AX101" i="8" s="1"/>
  <c r="AM98" i="8"/>
  <c r="AH86" i="8"/>
  <c r="AD116" i="8"/>
  <c r="AX116" i="8" s="1"/>
  <c r="AF112" i="8"/>
  <c r="AZ112" i="8" s="1"/>
  <c r="AB15" i="8"/>
  <c r="AV15" i="8" s="1"/>
  <c r="AG95" i="8"/>
  <c r="BA95" i="8" s="1"/>
  <c r="AA111" i="8"/>
  <c r="AU111" i="8" s="1"/>
  <c r="AN94" i="8"/>
  <c r="AJ113" i="8"/>
  <c r="Z106" i="8"/>
  <c r="AT106" i="8" s="1"/>
  <c r="AC114" i="8"/>
  <c r="AW114" i="8" s="1"/>
  <c r="AJ99" i="8"/>
  <c r="AP96" i="8"/>
  <c r="AO88" i="8"/>
  <c r="AB93" i="8"/>
  <c r="AV93" i="8" s="1"/>
  <c r="AC115" i="8"/>
  <c r="AW115" i="8" s="1"/>
  <c r="AL89" i="8"/>
  <c r="AJ86" i="8"/>
  <c r="AG96" i="8"/>
  <c r="BA96" i="8" s="1"/>
  <c r="Y110" i="8"/>
  <c r="AS110" i="8" s="1"/>
  <c r="AM103" i="8"/>
  <c r="AH105" i="8"/>
  <c r="Z99" i="8"/>
  <c r="AT99" i="8" s="1"/>
  <c r="Z94" i="8"/>
  <c r="AT94" i="8" s="1"/>
  <c r="AM96" i="8"/>
  <c r="AH101" i="8"/>
  <c r="AG112" i="8"/>
  <c r="BA112" i="8" s="1"/>
  <c r="AJ116" i="8"/>
  <c r="AD99" i="8"/>
  <c r="AX99" i="8" s="1"/>
  <c r="AI98" i="8"/>
  <c r="AP118" i="8"/>
  <c r="AK87" i="8"/>
  <c r="AP116" i="8"/>
  <c r="AA103" i="8"/>
  <c r="AU103" i="8" s="1"/>
  <c r="AN105" i="8"/>
  <c r="AN107" i="8"/>
  <c r="W86" i="8"/>
  <c r="AQ86" i="8" s="1"/>
  <c r="W114" i="8"/>
  <c r="AQ114" i="8" s="1"/>
  <c r="AL15" i="8"/>
  <c r="AN88" i="8"/>
  <c r="AJ105" i="8"/>
  <c r="AC116" i="8"/>
  <c r="AW116" i="8" s="1"/>
  <c r="AP108" i="8"/>
  <c r="AP87" i="8"/>
  <c r="Y100" i="8"/>
  <c r="AS100" i="8" s="1"/>
  <c r="X87" i="8"/>
  <c r="AR87" i="8" s="1"/>
  <c r="Z100" i="8"/>
  <c r="AT100" i="8" s="1"/>
  <c r="AA116" i="8"/>
  <c r="AU116" i="8" s="1"/>
  <c r="AO101" i="8"/>
  <c r="AK110" i="8"/>
  <c r="AR15" i="8"/>
  <c r="AO98" i="8"/>
  <c r="X104" i="8"/>
  <c r="AR104" i="8" s="1"/>
  <c r="AJ92" i="8"/>
  <c r="AF92" i="8"/>
  <c r="AZ92" i="8" s="1"/>
  <c r="AL88" i="8"/>
  <c r="AN93" i="8"/>
  <c r="AN103" i="8"/>
  <c r="AN91" i="8"/>
  <c r="AD15" i="8"/>
  <c r="AX15" i="8" s="1"/>
  <c r="AA102" i="8"/>
  <c r="AU102" i="8" s="1"/>
  <c r="AA94" i="8"/>
  <c r="AU94" i="8" s="1"/>
  <c r="AC86" i="8"/>
  <c r="AW86" i="8" s="1"/>
  <c r="AJ87" i="8"/>
  <c r="AP109" i="8"/>
  <c r="W88" i="8"/>
  <c r="AQ88" i="8" s="1"/>
  <c r="AI106" i="8"/>
  <c r="AM93" i="8"/>
  <c r="Y115" i="8"/>
  <c r="AS115" i="8" s="1"/>
  <c r="AH100" i="8"/>
  <c r="AA96" i="8"/>
  <c r="AU96" i="8" s="1"/>
  <c r="AL110" i="8"/>
  <c r="AO99" i="8"/>
  <c r="AE91" i="8"/>
  <c r="AY91" i="8" s="1"/>
  <c r="AI87" i="8"/>
  <c r="AH118" i="8"/>
  <c r="AB96" i="8"/>
  <c r="AV96" i="8" s="1"/>
  <c r="Z108" i="8"/>
  <c r="AT108" i="8" s="1"/>
  <c r="AH110" i="8"/>
  <c r="AM102" i="8"/>
  <c r="Z117" i="8"/>
  <c r="AT117" i="8" s="1"/>
  <c r="AO110" i="8"/>
  <c r="AP106" i="8"/>
  <c r="AJ114" i="8"/>
  <c r="AE106" i="8"/>
  <c r="AY106" i="8" s="1"/>
  <c r="AB98" i="8"/>
  <c r="AV98" i="8" s="1"/>
  <c r="AE90" i="8"/>
  <c r="AY90" i="8" s="1"/>
  <c r="AP93" i="8"/>
  <c r="AF13" i="8"/>
  <c r="AZ13" i="8" s="1"/>
  <c r="AJ90" i="8"/>
  <c r="AC102" i="8"/>
  <c r="AW102" i="8" s="1"/>
  <c r="AP100" i="8"/>
  <c r="AA99" i="8"/>
  <c r="AU99" i="8" s="1"/>
  <c r="AD115" i="8"/>
  <c r="AX115" i="8" s="1"/>
  <c r="AJ102" i="8"/>
  <c r="AO93" i="8"/>
  <c r="AK15" i="8"/>
  <c r="AF99" i="8"/>
  <c r="AZ99" i="8" s="1"/>
  <c r="AG92" i="8"/>
  <c r="BA92" i="8" s="1"/>
  <c r="AB88" i="8"/>
  <c r="AV88" i="8" s="1"/>
  <c r="W92" i="8"/>
  <c r="AQ92" i="8" s="1"/>
  <c r="AB102" i="8"/>
  <c r="AV102" i="8" s="1"/>
  <c r="AJ107" i="8"/>
  <c r="AN113" i="8"/>
  <c r="W103" i="8"/>
  <c r="AQ103" i="8" s="1"/>
  <c r="AI117" i="8"/>
  <c r="X86" i="8"/>
  <c r="AR86" i="8" s="1"/>
  <c r="AF88" i="8"/>
  <c r="AZ88" i="8" s="1"/>
  <c r="W90" i="8"/>
  <c r="AQ90" i="8" s="1"/>
  <c r="AF101" i="8"/>
  <c r="AZ101" i="8" s="1"/>
  <c r="AJ88" i="8"/>
  <c r="Y107" i="8"/>
  <c r="AS107" i="8" s="1"/>
  <c r="Z105" i="8"/>
  <c r="AT105" i="8" s="1"/>
  <c r="AM99" i="8"/>
  <c r="AO87" i="8"/>
  <c r="AC91" i="8"/>
  <c r="AW91" i="8" s="1"/>
  <c r="AR13" i="8"/>
  <c r="AN98" i="8"/>
  <c r="AP107" i="8"/>
  <c r="AA104" i="8"/>
  <c r="AU104" i="8" s="1"/>
  <c r="AI115" i="8"/>
  <c r="AK112" i="8"/>
  <c r="Y96" i="8"/>
  <c r="AS96" i="8" s="1"/>
  <c r="AP15" i="8"/>
  <c r="X114" i="8"/>
  <c r="AR114" i="8" s="1"/>
  <c r="AJ97" i="8"/>
  <c r="AC94" i="8"/>
  <c r="AW94" i="8" s="1"/>
  <c r="AG108" i="8"/>
  <c r="BA108" i="8" s="1"/>
  <c r="AN111" i="8"/>
  <c r="X109" i="8"/>
  <c r="AR109" i="8" s="1"/>
  <c r="AD92" i="8"/>
  <c r="AX92" i="8" s="1"/>
  <c r="AD90" i="8"/>
  <c r="AX90" i="8" s="1"/>
  <c r="X89" i="8"/>
  <c r="AR89" i="8" s="1"/>
  <c r="AC113" i="8"/>
  <c r="AW113" i="8" s="1"/>
  <c r="AL104" i="8"/>
  <c r="Y101" i="8"/>
  <c r="AS101" i="8" s="1"/>
  <c r="AI107" i="8"/>
  <c r="AG118" i="8"/>
  <c r="BA118" i="8" s="1"/>
  <c r="AA93" i="8"/>
  <c r="AU93" i="8" s="1"/>
  <c r="AI95" i="8"/>
  <c r="AE96" i="8"/>
  <c r="AY96" i="8" s="1"/>
  <c r="AK91" i="8"/>
  <c r="AD13" i="8"/>
  <c r="AX13" i="8" s="1"/>
  <c r="AC109" i="8"/>
  <c r="AW109" i="8" s="1"/>
  <c r="AF102" i="8"/>
  <c r="AZ102" i="8" s="1"/>
  <c r="AD88" i="8"/>
  <c r="AX88" i="8" s="1"/>
  <c r="AM13" i="8"/>
  <c r="AO86" i="8"/>
  <c r="Y108" i="8"/>
  <c r="AS108" i="8" s="1"/>
  <c r="AI108" i="8"/>
  <c r="AO97" i="8"/>
  <c r="AF117" i="8"/>
  <c r="AZ117" i="8" s="1"/>
  <c r="Z15" i="8"/>
  <c r="AT15" i="8" s="1"/>
  <c r="Z90" i="8"/>
  <c r="AT90" i="8" s="1"/>
  <c r="AH95" i="8"/>
  <c r="AL13" i="8"/>
  <c r="AF100" i="8"/>
  <c r="AZ100" i="8" s="1"/>
  <c r="AE87" i="8"/>
  <c r="AY87" i="8" s="1"/>
  <c r="AQ13" i="8"/>
  <c r="W102" i="8"/>
  <c r="AQ102" i="8" s="1"/>
  <c r="AH117" i="8"/>
  <c r="AP114" i="8"/>
  <c r="W115" i="8"/>
  <c r="AQ115" i="8" s="1"/>
  <c r="AE116" i="8"/>
  <c r="AY116" i="8" s="1"/>
  <c r="AH91" i="8"/>
  <c r="AD113" i="8"/>
  <c r="AX113" i="8" s="1"/>
  <c r="Y103" i="8"/>
  <c r="AS103" i="8" s="1"/>
  <c r="AN114" i="8"/>
  <c r="AM112" i="8"/>
  <c r="AH93" i="8"/>
  <c r="AO91" i="8"/>
  <c r="AL91" i="8"/>
  <c r="X94" i="8"/>
  <c r="AR94" i="8" s="1"/>
  <c r="AM97" i="8"/>
  <c r="W93" i="8"/>
  <c r="AQ93" i="8" s="1"/>
  <c r="AL96" i="8"/>
  <c r="AJ111" i="8"/>
  <c r="AN92" i="8"/>
  <c r="AJ109" i="8"/>
  <c r="AB114" i="8"/>
  <c r="AV114" i="8" s="1"/>
  <c r="AD100" i="8"/>
  <c r="AX100" i="8" s="1"/>
  <c r="Y109" i="8"/>
  <c r="AS109" i="8" s="1"/>
  <c r="Y86" i="8"/>
  <c r="AS86" i="8" s="1"/>
  <c r="AJ100" i="8"/>
  <c r="AA91" i="8"/>
  <c r="AU91" i="8" s="1"/>
  <c r="Z97" i="8"/>
  <c r="AT97" i="8" s="1"/>
  <c r="AM111" i="8"/>
  <c r="AF109" i="8"/>
  <c r="AZ109" i="8" s="1"/>
  <c r="AK101" i="8"/>
  <c r="AN117" i="8"/>
  <c r="AG13" i="8"/>
  <c r="BA13" i="8" s="1"/>
  <c r="AN86" i="8"/>
  <c r="AB94" i="8"/>
  <c r="AV94" i="8" s="1"/>
  <c r="AJ13" i="8"/>
  <c r="AI86" i="8"/>
  <c r="AB91" i="8"/>
  <c r="AV91" i="8" s="1"/>
  <c r="X92" i="8"/>
  <c r="AR92" i="8" s="1"/>
  <c r="Z118" i="8"/>
  <c r="AT118" i="8" s="1"/>
  <c r="AF113" i="8"/>
  <c r="AZ113" i="8" s="1"/>
  <c r="Y99" i="8"/>
  <c r="AS99" i="8" s="1"/>
  <c r="AJ101" i="8"/>
  <c r="AN15" i="8"/>
  <c r="X93" i="8"/>
  <c r="AR93" i="8" s="1"/>
  <c r="X95" i="8"/>
  <c r="AR95" i="8" s="1"/>
  <c r="Z101" i="8"/>
  <c r="AT101" i="8" s="1"/>
  <c r="AP101" i="8"/>
  <c r="X99" i="8"/>
  <c r="AR99" i="8" s="1"/>
  <c r="AI114" i="8"/>
  <c r="AP105" i="8"/>
  <c r="AB108" i="8"/>
  <c r="AV108" i="8" s="1"/>
  <c r="AO113" i="8"/>
  <c r="Z96" i="8"/>
  <c r="AT96" i="8" s="1"/>
  <c r="AI101" i="8"/>
  <c r="AN96" i="8"/>
  <c r="AN116" i="8"/>
  <c r="Y111" i="8"/>
  <c r="AS111" i="8" s="1"/>
  <c r="W109" i="8"/>
  <c r="AQ109" i="8" s="1"/>
  <c r="AH94" i="8"/>
  <c r="W107" i="8"/>
  <c r="AQ107" i="8" s="1"/>
  <c r="AK89" i="8"/>
  <c r="W105" i="8"/>
  <c r="AQ105" i="8" s="1"/>
  <c r="Z95" i="8"/>
  <c r="AT95" i="8" s="1"/>
  <c r="AM95" i="8"/>
  <c r="AA101" i="8"/>
  <c r="AU101" i="8" s="1"/>
  <c r="AE113" i="8"/>
  <c r="AY113" i="8" s="1"/>
  <c r="Z112" i="8"/>
  <c r="AT112" i="8" s="1"/>
  <c r="Z102" i="8"/>
  <c r="AT102" i="8" s="1"/>
  <c r="AC118" i="8"/>
  <c r="AW118" i="8" s="1"/>
  <c r="AB99" i="8"/>
  <c r="AV99" i="8" s="1"/>
  <c r="AL103" i="8"/>
  <c r="AA86" i="8"/>
  <c r="AU86" i="8" s="1"/>
  <c r="AF90" i="8"/>
  <c r="AZ90" i="8" s="1"/>
  <c r="AB101" i="8"/>
  <c r="AV101" i="8" s="1"/>
  <c r="AA112" i="8"/>
  <c r="AU112" i="8" s="1"/>
  <c r="X101" i="8"/>
  <c r="AR101" i="8" s="1"/>
  <c r="Z115" i="8"/>
  <c r="AT115" i="8" s="1"/>
  <c r="AG110" i="8"/>
  <c r="BA110" i="8" s="1"/>
  <c r="Z103" i="8"/>
  <c r="AT103" i="8" s="1"/>
  <c r="AK108" i="8"/>
  <c r="AA108" i="8"/>
  <c r="AU108" i="8" s="1"/>
  <c r="AB107" i="8"/>
  <c r="AV107" i="8" s="1"/>
  <c r="AC111" i="8"/>
  <c r="AW111" i="8" s="1"/>
  <c r="W112" i="8"/>
  <c r="AQ112" i="8" s="1"/>
  <c r="AD112" i="8"/>
  <c r="AX112" i="8" s="1"/>
  <c r="AL114" i="8"/>
  <c r="AO13" i="8"/>
  <c r="X105" i="8"/>
  <c r="AR105" i="8" s="1"/>
  <c r="AN90" i="8"/>
  <c r="Y113" i="8"/>
  <c r="AS113" i="8" s="1"/>
  <c r="AA15" i="8"/>
  <c r="AU15" i="8" s="1"/>
  <c r="AG114" i="8"/>
  <c r="BA114" i="8" s="1"/>
  <c r="AK96" i="8"/>
  <c r="AE13" i="8"/>
  <c r="AY13" i="8" s="1"/>
  <c r="Z91" i="8"/>
  <c r="AT91" i="8" s="1"/>
  <c r="AI11" i="3"/>
  <c r="AQ11" i="3"/>
  <c r="AO11" i="3"/>
  <c r="AY18" i="3"/>
  <c r="AQ18" i="3"/>
  <c r="AZ18" i="3"/>
  <c r="AE11" i="3"/>
  <c r="AV18" i="3"/>
  <c r="AZ11" i="3"/>
  <c r="AO18" i="3"/>
  <c r="AK18" i="3"/>
  <c r="AK31" i="3" s="1"/>
  <c r="AC18" i="3"/>
  <c r="AL18" i="3"/>
  <c r="AC24" i="3"/>
  <c r="AC25" i="3" s="1"/>
  <c r="AB11" i="3"/>
  <c r="BA11" i="3" s="1"/>
  <c r="AX11" i="3"/>
  <c r="AM18" i="3"/>
  <c r="AX18" i="3"/>
  <c r="AW18" i="3"/>
  <c r="AM11" i="3"/>
  <c r="AG18" i="3"/>
  <c r="AU11" i="3"/>
  <c r="AD18" i="3"/>
  <c r="AG11" i="3"/>
  <c r="AT18" i="3"/>
  <c r="AY11" i="3"/>
  <c r="AB18" i="3"/>
  <c r="BA18" i="3" s="1"/>
  <c r="AV11" i="3"/>
  <c r="W31" i="3"/>
  <c r="AF18" i="3"/>
  <c r="D136" i="6"/>
  <c r="D137" i="6"/>
  <c r="D138" i="6"/>
  <c r="D139" i="6"/>
  <c r="D140" i="6"/>
  <c r="E131" i="6"/>
  <c r="D135" i="6"/>
  <c r="D134" i="6"/>
  <c r="AH18" i="3"/>
  <c r="I31" i="3"/>
  <c r="AN11" i="3"/>
  <c r="AL11" i="3"/>
  <c r="AD11" i="3"/>
  <c r="AP18" i="3"/>
  <c r="AC11" i="3"/>
  <c r="AF11" i="3"/>
  <c r="G31" i="3"/>
  <c r="AS18" i="3"/>
  <c r="T31" i="3"/>
  <c r="AJ11" i="3"/>
  <c r="AB24" i="3"/>
  <c r="AB25" i="3" s="1"/>
  <c r="AS11" i="3"/>
  <c r="AP11" i="3"/>
  <c r="AH11" i="3"/>
  <c r="AR18" i="3"/>
  <c r="AU18" i="3"/>
  <c r="V31" i="3"/>
  <c r="AI18" i="3"/>
  <c r="AR11" i="3"/>
  <c r="AJ18" i="3"/>
  <c r="K31" i="3"/>
  <c r="AN18" i="3"/>
  <c r="AE18" i="3"/>
  <c r="F31" i="3"/>
  <c r="AW11" i="3"/>
  <c r="AT11" i="3"/>
  <c r="E168" i="6"/>
  <c r="E169" i="6"/>
  <c r="E171" i="6"/>
  <c r="E167" i="6"/>
  <c r="E172" i="6"/>
  <c r="F163" i="6"/>
  <c r="E170" i="6"/>
  <c r="E166" i="6"/>
  <c r="O73" i="5" l="1"/>
  <c r="P48" i="5"/>
  <c r="J72" i="5"/>
  <c r="K47" i="5"/>
  <c r="K67" i="5"/>
  <c r="L42" i="5"/>
  <c r="K46" i="5"/>
  <c r="J71" i="5"/>
  <c r="K44" i="5"/>
  <c r="J69" i="5"/>
  <c r="F22" i="3" s="1"/>
  <c r="J70" i="5"/>
  <c r="K45" i="5"/>
  <c r="J65" i="5"/>
  <c r="K40" i="5"/>
  <c r="J66" i="5"/>
  <c r="K41" i="5"/>
  <c r="L68" i="5"/>
  <c r="M43" i="5"/>
  <c r="E23" i="3"/>
  <c r="E24" i="3"/>
  <c r="E14" i="8"/>
  <c r="D179" i="6" s="1"/>
  <c r="E16" i="8"/>
  <c r="I18" i="7" s="1"/>
  <c r="AJ31" i="3"/>
  <c r="AI31" i="3"/>
  <c r="BA31" i="3"/>
  <c r="C14" i="3"/>
  <c r="I26" i="1" s="1"/>
  <c r="AP31" i="3"/>
  <c r="AY31" i="3"/>
  <c r="AX31" i="3"/>
  <c r="AO31" i="3"/>
  <c r="AC31" i="3"/>
  <c r="AQ31" i="3"/>
  <c r="AH31" i="3"/>
  <c r="AB31" i="3"/>
  <c r="AW31" i="3"/>
  <c r="AZ31" i="3"/>
  <c r="C19" i="3"/>
  <c r="I28" i="1" s="1"/>
  <c r="AN31" i="3"/>
  <c r="AR31" i="3"/>
  <c r="AM31" i="3"/>
  <c r="AD31" i="3"/>
  <c r="AU31" i="3"/>
  <c r="AV31" i="3"/>
  <c r="E137" i="6"/>
  <c r="E138" i="6"/>
  <c r="E140" i="6"/>
  <c r="F131" i="6"/>
  <c r="E139" i="6"/>
  <c r="E136" i="6"/>
  <c r="E135" i="6"/>
  <c r="E134" i="6"/>
  <c r="AF31" i="3"/>
  <c r="BA24" i="3"/>
  <c r="BA25" i="3" s="1"/>
  <c r="AE31" i="3"/>
  <c r="AS31" i="3"/>
  <c r="AT31" i="3"/>
  <c r="AG31" i="3"/>
  <c r="AL31" i="3"/>
  <c r="F166" i="6"/>
  <c r="F169" i="6"/>
  <c r="F170" i="6"/>
  <c r="F171" i="6"/>
  <c r="F172" i="6"/>
  <c r="F167" i="6"/>
  <c r="F168" i="6"/>
  <c r="G163" i="6"/>
  <c r="K71" i="5" l="1"/>
  <c r="L46" i="5"/>
  <c r="K69" i="5"/>
  <c r="G22" i="3" s="1"/>
  <c r="L44" i="5"/>
  <c r="K66" i="5"/>
  <c r="L41" i="5"/>
  <c r="K65" i="5"/>
  <c r="L40" i="5"/>
  <c r="M42" i="5"/>
  <c r="L67" i="5"/>
  <c r="E25" i="3"/>
  <c r="AD24" i="3"/>
  <c r="AD25" i="3" s="1"/>
  <c r="K70" i="5"/>
  <c r="L45" i="5"/>
  <c r="L47" i="5"/>
  <c r="K72" i="5"/>
  <c r="M68" i="5"/>
  <c r="N43" i="5"/>
  <c r="F23" i="3"/>
  <c r="F24" i="3"/>
  <c r="Q48" i="5"/>
  <c r="P73" i="5"/>
  <c r="E175" i="6"/>
  <c r="C178" i="6"/>
  <c r="D180" i="6"/>
  <c r="F180" i="6"/>
  <c r="C179" i="6"/>
  <c r="E176" i="6"/>
  <c r="D176" i="6"/>
  <c r="E178" i="6"/>
  <c r="F175" i="6"/>
  <c r="F176" i="6"/>
  <c r="C176" i="6"/>
  <c r="D181" i="6"/>
  <c r="C175" i="6"/>
  <c r="D178" i="6"/>
  <c r="E181" i="6"/>
  <c r="D175" i="6"/>
  <c r="D177" i="6"/>
  <c r="C181" i="6"/>
  <c r="I17" i="7"/>
  <c r="F179" i="6"/>
  <c r="F178" i="6"/>
  <c r="C177" i="6"/>
  <c r="C180" i="6"/>
  <c r="E177" i="6"/>
  <c r="E180" i="6"/>
  <c r="F181" i="6"/>
  <c r="E179" i="6"/>
  <c r="F177" i="6"/>
  <c r="E144" i="6"/>
  <c r="E150" i="6"/>
  <c r="E146" i="6"/>
  <c r="D146" i="6"/>
  <c r="D148" i="6"/>
  <c r="E147" i="6"/>
  <c r="C146" i="6"/>
  <c r="C144" i="6"/>
  <c r="E148" i="6"/>
  <c r="D149" i="6"/>
  <c r="C148" i="6"/>
  <c r="D147" i="6"/>
  <c r="E145" i="6"/>
  <c r="C145" i="6"/>
  <c r="E149" i="6"/>
  <c r="D150" i="6"/>
  <c r="D144" i="6"/>
  <c r="D145" i="6"/>
  <c r="C149" i="6"/>
  <c r="C150" i="6"/>
  <c r="C147" i="6"/>
  <c r="F138" i="6"/>
  <c r="F148" i="6" s="1"/>
  <c r="F139" i="6"/>
  <c r="F149" i="6" s="1"/>
  <c r="F140" i="6"/>
  <c r="F150" i="6" s="1"/>
  <c r="G131" i="6"/>
  <c r="F134" i="6"/>
  <c r="F144" i="6" s="1"/>
  <c r="F135" i="6"/>
  <c r="F145" i="6" s="1"/>
  <c r="F136" i="6"/>
  <c r="F137" i="6"/>
  <c r="F147" i="6" s="1"/>
  <c r="G167" i="6"/>
  <c r="G176" i="6" s="1"/>
  <c r="G170" i="6"/>
  <c r="G179" i="6" s="1"/>
  <c r="G171" i="6"/>
  <c r="G180" i="6" s="1"/>
  <c r="G169" i="6"/>
  <c r="G178" i="6" s="1"/>
  <c r="H163" i="6"/>
  <c r="G166" i="6"/>
  <c r="G175" i="6" s="1"/>
  <c r="G168" i="6"/>
  <c r="G177" i="6" s="1"/>
  <c r="G172" i="6"/>
  <c r="G181" i="6" s="1"/>
  <c r="M47" i="5" l="1"/>
  <c r="L72" i="5"/>
  <c r="M45" i="5"/>
  <c r="L70" i="5"/>
  <c r="Q73" i="5"/>
  <c r="R48" i="5"/>
  <c r="F25" i="3"/>
  <c r="AE24" i="3"/>
  <c r="AE25" i="3" s="1"/>
  <c r="M44" i="5"/>
  <c r="L69" i="5"/>
  <c r="H22" i="3" s="1"/>
  <c r="G23" i="3"/>
  <c r="G24" i="3"/>
  <c r="M40" i="5"/>
  <c r="L65" i="5"/>
  <c r="M41" i="5"/>
  <c r="L66" i="5"/>
  <c r="N68" i="5"/>
  <c r="O43" i="5"/>
  <c r="L71" i="5"/>
  <c r="M46" i="5"/>
  <c r="M67" i="5"/>
  <c r="N42" i="5"/>
  <c r="C43" i="3"/>
  <c r="I29" i="1" s="1"/>
  <c r="F146" i="6"/>
  <c r="C46" i="3" s="1"/>
  <c r="I32" i="1" s="1"/>
  <c r="G139" i="6"/>
  <c r="G149" i="6" s="1"/>
  <c r="G140" i="6"/>
  <c r="G150" i="6" s="1"/>
  <c r="H131" i="6"/>
  <c r="G134" i="6"/>
  <c r="G144" i="6" s="1"/>
  <c r="G135" i="6"/>
  <c r="G145" i="6" s="1"/>
  <c r="G138" i="6"/>
  <c r="G148" i="6" s="1"/>
  <c r="G136" i="6"/>
  <c r="G146" i="6" s="1"/>
  <c r="G137" i="6"/>
  <c r="G147" i="6" s="1"/>
  <c r="H168" i="6"/>
  <c r="H177" i="6" s="1"/>
  <c r="H171" i="6"/>
  <c r="H180" i="6" s="1"/>
  <c r="H172" i="6"/>
  <c r="H181" i="6" s="1"/>
  <c r="I163" i="6"/>
  <c r="H169" i="6"/>
  <c r="H178" i="6" s="1"/>
  <c r="H167" i="6"/>
  <c r="H176" i="6" s="1"/>
  <c r="H170" i="6"/>
  <c r="H179" i="6" s="1"/>
  <c r="H166" i="6"/>
  <c r="H175" i="6" s="1"/>
  <c r="P43" i="5" l="1"/>
  <c r="O68" i="5"/>
  <c r="M66" i="5"/>
  <c r="N41" i="5"/>
  <c r="S48" i="5"/>
  <c r="R73" i="5"/>
  <c r="N46" i="5"/>
  <c r="M71" i="5"/>
  <c r="G25" i="3"/>
  <c r="AF24" i="3"/>
  <c r="AF25" i="3" s="1"/>
  <c r="H23" i="3"/>
  <c r="H24" i="3"/>
  <c r="N67" i="5"/>
  <c r="O42" i="5"/>
  <c r="N40" i="5"/>
  <c r="M65" i="5"/>
  <c r="M70" i="5"/>
  <c r="N45" i="5"/>
  <c r="N44" i="5"/>
  <c r="M69" i="5"/>
  <c r="I22" i="3" s="1"/>
  <c r="N47" i="5"/>
  <c r="M72" i="5"/>
  <c r="H140" i="6"/>
  <c r="H150" i="6" s="1"/>
  <c r="I131" i="6"/>
  <c r="H135" i="6"/>
  <c r="H145" i="6" s="1"/>
  <c r="H134" i="6"/>
  <c r="H144" i="6" s="1"/>
  <c r="H137" i="6"/>
  <c r="H147" i="6" s="1"/>
  <c r="H136" i="6"/>
  <c r="H146" i="6" s="1"/>
  <c r="H139" i="6"/>
  <c r="H149" i="6" s="1"/>
  <c r="C130" i="6"/>
  <c r="H138" i="6"/>
  <c r="H148" i="6" s="1"/>
  <c r="I169" i="6"/>
  <c r="I178" i="6" s="1"/>
  <c r="I172" i="6"/>
  <c r="I181" i="6" s="1"/>
  <c r="I167" i="6"/>
  <c r="I176" i="6" s="1"/>
  <c r="I168" i="6"/>
  <c r="I177" i="6" s="1"/>
  <c r="I166" i="6"/>
  <c r="I175" i="6" s="1"/>
  <c r="I170" i="6"/>
  <c r="I179" i="6" s="1"/>
  <c r="I171" i="6"/>
  <c r="I180" i="6" s="1"/>
  <c r="P68" i="5" l="1"/>
  <c r="Q43" i="5"/>
  <c r="N65" i="5"/>
  <c r="O40" i="5"/>
  <c r="N71" i="5"/>
  <c r="O46" i="5"/>
  <c r="I24" i="3"/>
  <c r="I23" i="3"/>
  <c r="T48" i="5"/>
  <c r="S73" i="5"/>
  <c r="N69" i="5"/>
  <c r="J22" i="3" s="1"/>
  <c r="O44" i="5"/>
  <c r="N66" i="5"/>
  <c r="O41" i="5"/>
  <c r="O45" i="5"/>
  <c r="N70" i="5"/>
  <c r="O67" i="5"/>
  <c r="P42" i="5"/>
  <c r="N72" i="5"/>
  <c r="O47" i="5"/>
  <c r="H25" i="3"/>
  <c r="AG24" i="3"/>
  <c r="AG25" i="3" s="1"/>
  <c r="I134" i="6"/>
  <c r="I144" i="6" s="1"/>
  <c r="I136" i="6"/>
  <c r="I146" i="6" s="1"/>
  <c r="I135" i="6"/>
  <c r="I145" i="6" s="1"/>
  <c r="I137" i="6"/>
  <c r="I147" i="6" s="1"/>
  <c r="I138" i="6"/>
  <c r="I148" i="6" s="1"/>
  <c r="I139" i="6"/>
  <c r="I149" i="6" s="1"/>
  <c r="I140" i="6"/>
  <c r="I150" i="6" s="1"/>
  <c r="E35" i="8"/>
  <c r="I23" i="7" s="1"/>
  <c r="I25" i="3" l="1"/>
  <c r="AH24" i="3"/>
  <c r="AH25" i="3" s="1"/>
  <c r="O66" i="5"/>
  <c r="P41" i="5"/>
  <c r="O72" i="5"/>
  <c r="P47" i="5"/>
  <c r="P40" i="5"/>
  <c r="O65" i="5"/>
  <c r="Q42" i="5"/>
  <c r="P67" i="5"/>
  <c r="Q68" i="5"/>
  <c r="R43" i="5"/>
  <c r="O70" i="5"/>
  <c r="P45" i="5"/>
  <c r="O71" i="5"/>
  <c r="P46" i="5"/>
  <c r="P44" i="5"/>
  <c r="O69" i="5"/>
  <c r="K22" i="3" s="1"/>
  <c r="J23" i="3"/>
  <c r="J24" i="3"/>
  <c r="T73" i="5"/>
  <c r="U48" i="5"/>
  <c r="R42" i="5" l="1"/>
  <c r="Q67" i="5"/>
  <c r="P65" i="5"/>
  <c r="Q40" i="5"/>
  <c r="V48" i="5"/>
  <c r="U73" i="5"/>
  <c r="Q45" i="5"/>
  <c r="P70" i="5"/>
  <c r="P72" i="5"/>
  <c r="Q47" i="5"/>
  <c r="J25" i="3"/>
  <c r="AI24" i="3"/>
  <c r="AI25" i="3" s="1"/>
  <c r="S43" i="5"/>
  <c r="R68" i="5"/>
  <c r="Q41" i="5"/>
  <c r="P66" i="5"/>
  <c r="P69" i="5"/>
  <c r="L22" i="3" s="1"/>
  <c r="Q44" i="5"/>
  <c r="Q46" i="5"/>
  <c r="P71" i="5"/>
  <c r="K23" i="3"/>
  <c r="K24" i="3"/>
  <c r="L23" i="3" l="1"/>
  <c r="L24" i="3"/>
  <c r="R67" i="5"/>
  <c r="S42" i="5"/>
  <c r="AJ24" i="3"/>
  <c r="AJ25" i="3" s="1"/>
  <c r="K25" i="3"/>
  <c r="R40" i="5"/>
  <c r="Q65" i="5"/>
  <c r="Q71" i="5"/>
  <c r="R46" i="5"/>
  <c r="Q66" i="5"/>
  <c r="R41" i="5"/>
  <c r="R45" i="5"/>
  <c r="Q70" i="5"/>
  <c r="S68" i="5"/>
  <c r="T43" i="5"/>
  <c r="V73" i="5"/>
  <c r="W48" i="5"/>
  <c r="Q69" i="5"/>
  <c r="M22" i="3" s="1"/>
  <c r="R44" i="5"/>
  <c r="R47" i="5"/>
  <c r="Q72" i="5"/>
  <c r="R70" i="5" l="1"/>
  <c r="S45" i="5"/>
  <c r="S44" i="5"/>
  <c r="R69" i="5"/>
  <c r="N22" i="3" s="1"/>
  <c r="R66" i="5"/>
  <c r="S41" i="5"/>
  <c r="M23" i="3"/>
  <c r="M24" i="3"/>
  <c r="S67" i="5"/>
  <c r="T42" i="5"/>
  <c r="W73" i="5"/>
  <c r="X48" i="5"/>
  <c r="S46" i="5"/>
  <c r="R71" i="5"/>
  <c r="T68" i="5"/>
  <c r="U43" i="5"/>
  <c r="R65" i="5"/>
  <c r="S40" i="5"/>
  <c r="R72" i="5"/>
  <c r="S47" i="5"/>
  <c r="L25" i="3"/>
  <c r="AK24" i="3"/>
  <c r="AK25" i="3" s="1"/>
  <c r="V43" i="5" l="1"/>
  <c r="U68" i="5"/>
  <c r="T41" i="5"/>
  <c r="S66" i="5"/>
  <c r="M25" i="3"/>
  <c r="AL24" i="3"/>
  <c r="AL25" i="3" s="1"/>
  <c r="S71" i="5"/>
  <c r="T46" i="5"/>
  <c r="S72" i="5"/>
  <c r="T47" i="5"/>
  <c r="X73" i="5"/>
  <c r="Y48" i="5"/>
  <c r="S69" i="5"/>
  <c r="O22" i="3" s="1"/>
  <c r="T44" i="5"/>
  <c r="N23" i="3"/>
  <c r="N24" i="3"/>
  <c r="T40" i="5"/>
  <c r="S65" i="5"/>
  <c r="U42" i="5"/>
  <c r="T67" i="5"/>
  <c r="T45" i="5"/>
  <c r="S70" i="5"/>
  <c r="U44" i="5" l="1"/>
  <c r="T69" i="5"/>
  <c r="P22" i="3" s="1"/>
  <c r="T70" i="5"/>
  <c r="U45" i="5"/>
  <c r="Z48" i="5"/>
  <c r="Y73" i="5"/>
  <c r="U67" i="5"/>
  <c r="V42" i="5"/>
  <c r="T66" i="5"/>
  <c r="U41" i="5"/>
  <c r="T72" i="5"/>
  <c r="U47" i="5"/>
  <c r="U40" i="5"/>
  <c r="T65" i="5"/>
  <c r="V68" i="5"/>
  <c r="W43" i="5"/>
  <c r="N25" i="3"/>
  <c r="AM24" i="3"/>
  <c r="AM25" i="3" s="1"/>
  <c r="T71" i="5"/>
  <c r="U46" i="5"/>
  <c r="O23" i="3"/>
  <c r="O24" i="3"/>
  <c r="O25" i="3" l="1"/>
  <c r="AN24" i="3"/>
  <c r="AN25" i="3" s="1"/>
  <c r="U65" i="5"/>
  <c r="V40" i="5"/>
  <c r="U71" i="5"/>
  <c r="V46" i="5"/>
  <c r="V41" i="5"/>
  <c r="U66" i="5"/>
  <c r="W68" i="5"/>
  <c r="X43" i="5"/>
  <c r="V67" i="5"/>
  <c r="W42" i="5"/>
  <c r="AA48" i="5"/>
  <c r="Z73" i="5"/>
  <c r="U72" i="5"/>
  <c r="V47" i="5"/>
  <c r="U70" i="5"/>
  <c r="V45" i="5"/>
  <c r="P23" i="3"/>
  <c r="P24" i="3"/>
  <c r="V44" i="5"/>
  <c r="U69" i="5"/>
  <c r="Q22" i="3" s="1"/>
  <c r="Q23" i="3" l="1"/>
  <c r="Q24" i="3"/>
  <c r="V69" i="5"/>
  <c r="R22" i="3" s="1"/>
  <c r="W44" i="5"/>
  <c r="P25" i="3"/>
  <c r="AO24" i="3"/>
  <c r="AO25" i="3" s="1"/>
  <c r="V70" i="5"/>
  <c r="W45" i="5"/>
  <c r="V72" i="5"/>
  <c r="W47" i="5"/>
  <c r="V66" i="5"/>
  <c r="W41" i="5"/>
  <c r="V65" i="5"/>
  <c r="W40" i="5"/>
  <c r="Y43" i="5"/>
  <c r="X68" i="5"/>
  <c r="V71" i="5"/>
  <c r="W46" i="5"/>
  <c r="AA73" i="5"/>
  <c r="AB48" i="5"/>
  <c r="X42" i="5"/>
  <c r="W67" i="5"/>
  <c r="X41" i="5" l="1"/>
  <c r="W66" i="5"/>
  <c r="W69" i="5"/>
  <c r="S22" i="3" s="1"/>
  <c r="X44" i="5"/>
  <c r="W70" i="5"/>
  <c r="X45" i="5"/>
  <c r="Z43" i="5"/>
  <c r="Y68" i="5"/>
  <c r="W65" i="5"/>
  <c r="X40" i="5"/>
  <c r="X67" i="5"/>
  <c r="Y42" i="5"/>
  <c r="AB73" i="5"/>
  <c r="AC48" i="5"/>
  <c r="R23" i="3"/>
  <c r="R24" i="3"/>
  <c r="W71" i="5"/>
  <c r="X46" i="5"/>
  <c r="X47" i="5"/>
  <c r="W72" i="5"/>
  <c r="Q25" i="3"/>
  <c r="AP24" i="3"/>
  <c r="AP25" i="3" s="1"/>
  <c r="X70" i="5" l="1"/>
  <c r="Y45" i="5"/>
  <c r="X69" i="5"/>
  <c r="T22" i="3" s="1"/>
  <c r="Y44" i="5"/>
  <c r="R25" i="3"/>
  <c r="AQ24" i="3"/>
  <c r="AQ25" i="3" s="1"/>
  <c r="AA43" i="5"/>
  <c r="Z68" i="5"/>
  <c r="AC73" i="5"/>
  <c r="AD48" i="5"/>
  <c r="Z42" i="5"/>
  <c r="Y67" i="5"/>
  <c r="X72" i="5"/>
  <c r="Y47" i="5"/>
  <c r="S23" i="3"/>
  <c r="S24" i="3"/>
  <c r="X71" i="5"/>
  <c r="Y46" i="5"/>
  <c r="X65" i="5"/>
  <c r="Y40" i="5"/>
  <c r="X66" i="5"/>
  <c r="Y41" i="5"/>
  <c r="S25" i="3" l="1"/>
  <c r="AR24" i="3"/>
  <c r="AR25" i="3" s="1"/>
  <c r="AA68" i="5"/>
  <c r="AB43" i="5"/>
  <c r="Y66" i="5"/>
  <c r="Z41" i="5"/>
  <c r="Z47" i="5"/>
  <c r="Y72" i="5"/>
  <c r="Y65" i="5"/>
  <c r="Z40" i="5"/>
  <c r="Y69" i="5"/>
  <c r="U22" i="3" s="1"/>
  <c r="Z44" i="5"/>
  <c r="AA42" i="5"/>
  <c r="Z67" i="5"/>
  <c r="Y71" i="5"/>
  <c r="Z46" i="5"/>
  <c r="AE48" i="5"/>
  <c r="AD73" i="5"/>
  <c r="Z45" i="5"/>
  <c r="Y70" i="5"/>
  <c r="T23" i="3"/>
  <c r="T24" i="3"/>
  <c r="AA47" i="5" l="1"/>
  <c r="Z72" i="5"/>
  <c r="AA67" i="5"/>
  <c r="AB42" i="5"/>
  <c r="AA44" i="5"/>
  <c r="Z69" i="5"/>
  <c r="V22" i="3" s="1"/>
  <c r="AB68" i="5"/>
  <c r="AC43" i="5"/>
  <c r="AA46" i="5"/>
  <c r="Z71" i="5"/>
  <c r="AA41" i="5"/>
  <c r="Z66" i="5"/>
  <c r="Z70" i="5"/>
  <c r="AA45" i="5"/>
  <c r="U23" i="3"/>
  <c r="U24" i="3"/>
  <c r="Z65" i="5"/>
  <c r="AA40" i="5"/>
  <c r="T25" i="3"/>
  <c r="AS24" i="3"/>
  <c r="AS25" i="3" s="1"/>
  <c r="AE73" i="5"/>
  <c r="AF48" i="5"/>
  <c r="V23" i="3" l="1"/>
  <c r="V24" i="3"/>
  <c r="AA69" i="5"/>
  <c r="W22" i="3" s="1"/>
  <c r="AB44" i="5"/>
  <c r="AC68" i="5"/>
  <c r="AD43" i="5"/>
  <c r="AF73" i="5"/>
  <c r="AG48" i="5"/>
  <c r="AC42" i="5"/>
  <c r="AB67" i="5"/>
  <c r="AB41" i="5"/>
  <c r="AA66" i="5"/>
  <c r="AA65" i="5"/>
  <c r="AB40" i="5"/>
  <c r="U25" i="3"/>
  <c r="AT24" i="3"/>
  <c r="AT25" i="3" s="1"/>
  <c r="AA70" i="5"/>
  <c r="AB45" i="5"/>
  <c r="AB46" i="5"/>
  <c r="AA71" i="5"/>
  <c r="AA72" i="5"/>
  <c r="AB47" i="5"/>
  <c r="AC40" i="5" l="1"/>
  <c r="AB65" i="5"/>
  <c r="AC44" i="5"/>
  <c r="AB69" i="5"/>
  <c r="X22" i="3" s="1"/>
  <c r="AE43" i="5"/>
  <c r="AD68" i="5"/>
  <c r="AB71" i="5"/>
  <c r="AC46" i="5"/>
  <c r="AC41" i="5"/>
  <c r="AB66" i="5"/>
  <c r="W23" i="3"/>
  <c r="W24" i="3"/>
  <c r="AB70" i="5"/>
  <c r="AC45" i="5"/>
  <c r="V25" i="3"/>
  <c r="AU24" i="3"/>
  <c r="AU25" i="3" s="1"/>
  <c r="AG73" i="5"/>
  <c r="AH48" i="5"/>
  <c r="AC47" i="5"/>
  <c r="AB72" i="5"/>
  <c r="AC67" i="5"/>
  <c r="AD42" i="5"/>
  <c r="AC70" i="5" l="1"/>
  <c r="AD45" i="5"/>
  <c r="AC71" i="5"/>
  <c r="AD46" i="5"/>
  <c r="AE68" i="5"/>
  <c r="AF43" i="5"/>
  <c r="X23" i="3"/>
  <c r="X24" i="3"/>
  <c r="AI48" i="5"/>
  <c r="AH73" i="5"/>
  <c r="AD67" i="5"/>
  <c r="AE42" i="5"/>
  <c r="W25" i="3"/>
  <c r="AV24" i="3"/>
  <c r="AV25" i="3" s="1"/>
  <c r="AD47" i="5"/>
  <c r="AC72" i="5"/>
  <c r="AD44" i="5"/>
  <c r="AC69" i="5"/>
  <c r="Y22" i="3" s="1"/>
  <c r="AC66" i="5"/>
  <c r="AD41" i="5"/>
  <c r="AD40" i="5"/>
  <c r="AC65" i="5"/>
  <c r="AG43" i="5" l="1"/>
  <c r="AF68" i="5"/>
  <c r="AF42" i="5"/>
  <c r="AE67" i="5"/>
  <c r="AD72" i="5"/>
  <c r="AE47" i="5"/>
  <c r="AD65" i="5"/>
  <c r="AE40" i="5"/>
  <c r="AD66" i="5"/>
  <c r="AE41" i="5"/>
  <c r="AE46" i="5"/>
  <c r="AD71" i="5"/>
  <c r="Y23" i="3"/>
  <c r="Y24" i="3"/>
  <c r="AE45" i="5"/>
  <c r="AD70" i="5"/>
  <c r="X25" i="3"/>
  <c r="AW24" i="3"/>
  <c r="AW25" i="3" s="1"/>
  <c r="AD69" i="5"/>
  <c r="Z22" i="3" s="1"/>
  <c r="AE44" i="5"/>
  <c r="AJ48" i="5"/>
  <c r="AI73" i="5"/>
  <c r="AE65" i="5" l="1"/>
  <c r="AF40" i="5"/>
  <c r="AE72" i="5"/>
  <c r="AF47" i="5"/>
  <c r="AF45" i="5"/>
  <c r="AE70" i="5"/>
  <c r="AK48" i="5"/>
  <c r="AJ73" i="5"/>
  <c r="AE66" i="5"/>
  <c r="AF41" i="5"/>
  <c r="Y25" i="3"/>
  <c r="AX24" i="3"/>
  <c r="AX25" i="3" s="1"/>
  <c r="AF44" i="5"/>
  <c r="AE69" i="5"/>
  <c r="AA22" i="3" s="1"/>
  <c r="Z23" i="3"/>
  <c r="Z24" i="3"/>
  <c r="AE71" i="5"/>
  <c r="AF46" i="5"/>
  <c r="AF67" i="5"/>
  <c r="AG42" i="5"/>
  <c r="AH43" i="5"/>
  <c r="AG68" i="5"/>
  <c r="Z25" i="3" l="1"/>
  <c r="AY24" i="3"/>
  <c r="AY25" i="3" s="1"/>
  <c r="AA23" i="3"/>
  <c r="AA24" i="3"/>
  <c r="AG41" i="5"/>
  <c r="AF66" i="5"/>
  <c r="AF65" i="5"/>
  <c r="AG40" i="5"/>
  <c r="AK73" i="5"/>
  <c r="AL48" i="5"/>
  <c r="AI43" i="5"/>
  <c r="AH68" i="5"/>
  <c r="AF69" i="5"/>
  <c r="AB22" i="3" s="1"/>
  <c r="AB23" i="3" s="1"/>
  <c r="AG44" i="5"/>
  <c r="AF70" i="5"/>
  <c r="AG45" i="5"/>
  <c r="AG67" i="5"/>
  <c r="AH42" i="5"/>
  <c r="AF72" i="5"/>
  <c r="AG47" i="5"/>
  <c r="AF71" i="5"/>
  <c r="AG46" i="5"/>
  <c r="AG70" i="5" l="1"/>
  <c r="AH45" i="5"/>
  <c r="AH44" i="5"/>
  <c r="AG69" i="5"/>
  <c r="AC22" i="3" s="1"/>
  <c r="AC23" i="3" s="1"/>
  <c r="AG71" i="5"/>
  <c r="AH46" i="5"/>
  <c r="AG66" i="5"/>
  <c r="AH41" i="5"/>
  <c r="AG72" i="5"/>
  <c r="AH47" i="5"/>
  <c r="AG65" i="5"/>
  <c r="AH40" i="5"/>
  <c r="AA25" i="3"/>
  <c r="AZ24" i="3"/>
  <c r="AJ43" i="5"/>
  <c r="AI68" i="5"/>
  <c r="AI42" i="5"/>
  <c r="AH67" i="5"/>
  <c r="AL73" i="5"/>
  <c r="AM48" i="5"/>
  <c r="AM73" i="5" s="1"/>
  <c r="AH66" i="5" l="1"/>
  <c r="AI41" i="5"/>
  <c r="AH65" i="5"/>
  <c r="AI40" i="5"/>
  <c r="AJ68" i="5"/>
  <c r="AK43" i="5"/>
  <c r="AI46" i="5"/>
  <c r="AH71" i="5"/>
  <c r="AH69" i="5"/>
  <c r="AD22" i="3" s="1"/>
  <c r="AD23" i="3" s="1"/>
  <c r="AI44" i="5"/>
  <c r="AI47" i="5"/>
  <c r="AH72" i="5"/>
  <c r="AH70" i="5"/>
  <c r="AI45" i="5"/>
  <c r="AZ25" i="3"/>
  <c r="C26" i="3"/>
  <c r="I27" i="1" s="1"/>
  <c r="AJ42" i="5"/>
  <c r="AI67" i="5"/>
  <c r="AJ45" i="5" l="1"/>
  <c r="AI70" i="5"/>
  <c r="AI65" i="5"/>
  <c r="AJ40" i="5"/>
  <c r="AJ47" i="5"/>
  <c r="AI72" i="5"/>
  <c r="AI69" i="5"/>
  <c r="AE22" i="3" s="1"/>
  <c r="AE23" i="3" s="1"/>
  <c r="AJ44" i="5"/>
  <c r="AI66" i="5"/>
  <c r="AJ41" i="5"/>
  <c r="AJ46" i="5"/>
  <c r="AI71" i="5"/>
  <c r="AK68" i="5"/>
  <c r="AL43" i="5"/>
  <c r="AJ67" i="5"/>
  <c r="AK42" i="5"/>
  <c r="AK67" i="5" l="1"/>
  <c r="AL42" i="5"/>
  <c r="AL68" i="5"/>
  <c r="AM43" i="5"/>
  <c r="AM68" i="5" s="1"/>
  <c r="AJ72" i="5"/>
  <c r="AK47" i="5"/>
  <c r="AJ65" i="5"/>
  <c r="AK40" i="5"/>
  <c r="AJ71" i="5"/>
  <c r="AK46" i="5"/>
  <c r="AJ66" i="5"/>
  <c r="AK41" i="5"/>
  <c r="AJ69" i="5"/>
  <c r="AF22" i="3" s="1"/>
  <c r="AF23" i="3" s="1"/>
  <c r="AK44" i="5"/>
  <c r="AJ70" i="5"/>
  <c r="AK45" i="5"/>
  <c r="AK70" i="5" l="1"/>
  <c r="AL45" i="5"/>
  <c r="AL47" i="5"/>
  <c r="AK72" i="5"/>
  <c r="AL41" i="5"/>
  <c r="AK66" i="5"/>
  <c r="AL46" i="5"/>
  <c r="AK71" i="5"/>
  <c r="AM42" i="5"/>
  <c r="AM67" i="5" s="1"/>
  <c r="AL67" i="5"/>
  <c r="AK65" i="5"/>
  <c r="AL40" i="5"/>
  <c r="AK69" i="5"/>
  <c r="AG22" i="3" s="1"/>
  <c r="AG23" i="3" s="1"/>
  <c r="AL44" i="5"/>
  <c r="AL71" i="5" l="1"/>
  <c r="AM46" i="5"/>
  <c r="AM71" i="5" s="1"/>
  <c r="AM44" i="5"/>
  <c r="AM69" i="5" s="1"/>
  <c r="AI22" i="3" s="1"/>
  <c r="AI23" i="3" s="1"/>
  <c r="AL69" i="5"/>
  <c r="AH22" i="3" s="1"/>
  <c r="AH23" i="3" s="1"/>
  <c r="AL66" i="5"/>
  <c r="AM41" i="5"/>
  <c r="AM66" i="5" s="1"/>
  <c r="AL65" i="5"/>
  <c r="AM40" i="5"/>
  <c r="AM65" i="5" s="1"/>
  <c r="AL72" i="5"/>
  <c r="AM47" i="5"/>
  <c r="AM72" i="5" s="1"/>
  <c r="AL70" i="5"/>
  <c r="AM45" i="5"/>
  <c r="AM70" i="5" s="1"/>
</calcChain>
</file>

<file path=xl/sharedStrings.xml><?xml version="1.0" encoding="utf-8"?>
<sst xmlns="http://schemas.openxmlformats.org/spreadsheetml/2006/main" count="654" uniqueCount="227">
  <si>
    <t>Catégorie d'environnement :</t>
  </si>
  <si>
    <t>Catégorie d'environnement</t>
  </si>
  <si>
    <t>Très propre</t>
  </si>
  <si>
    <t>Propre</t>
  </si>
  <si>
    <t>Normal</t>
  </si>
  <si>
    <t>Sale</t>
  </si>
  <si>
    <t xml:space="preserve">Nombre d'heures de fonctionnement par an : </t>
  </si>
  <si>
    <t>h</t>
  </si>
  <si>
    <t>Type de lampes</t>
  </si>
  <si>
    <t>Intervalle de temps entre deux relamping :</t>
  </si>
  <si>
    <t>Facteur de réflexion des parois du local (plafond/mur/sol) :</t>
  </si>
  <si>
    <t>Type de lampes :</t>
  </si>
  <si>
    <t>années</t>
  </si>
  <si>
    <t>Intervalle de temps entre deux relighting (année)</t>
  </si>
  <si>
    <t>Lampe incandescente</t>
  </si>
  <si>
    <t>Lampe halogène</t>
  </si>
  <si>
    <t>Lampe fluorescente triphosphore</t>
  </si>
  <si>
    <t>Lampe fluocompacte</t>
  </si>
  <si>
    <t>Lampe au mercure</t>
  </si>
  <si>
    <t>Lampe aux halogénures métalliques</t>
  </si>
  <si>
    <t>Lampe aux halogénures métalliques à brûleur céramique</t>
  </si>
  <si>
    <t>Lampe au sodium haute pression</t>
  </si>
  <si>
    <t>Lampe LED</t>
  </si>
  <si>
    <t>0,80/0,70/0,20</t>
  </si>
  <si>
    <t>0,80/0,50/0,20</t>
  </si>
  <si>
    <t>0,80/0,30/0,20</t>
  </si>
  <si>
    <t>0,70/0,70/0,20</t>
  </si>
  <si>
    <t>0,70/0,50/0,20</t>
  </si>
  <si>
    <t>0,70/0,30/0,20</t>
  </si>
  <si>
    <t>0,50/0,70/0,20</t>
  </si>
  <si>
    <t>0,50/0,50/0,20</t>
  </si>
  <si>
    <t>0,50/0,30/0,20</t>
  </si>
  <si>
    <t>Durée de fonctionnement</t>
  </si>
  <si>
    <t>lampe au mercure</t>
  </si>
  <si>
    <t>Lampes aux halogénures métalliques</t>
  </si>
  <si>
    <t>Lampes aux halogénures métaliques à brûleur céramique</t>
  </si>
  <si>
    <t>LSF</t>
  </si>
  <si>
    <t>LSF 0 -&gt;0</t>
  </si>
  <si>
    <t>LSF 0 -&gt;1</t>
  </si>
  <si>
    <t>LSF 1-&gt;2</t>
  </si>
  <si>
    <t>LSF 2-&gt;3</t>
  </si>
  <si>
    <t>LSF 3-&gt;4</t>
  </si>
  <si>
    <t>LSF 4-&gt;5</t>
  </si>
  <si>
    <t>LSF 5-&gt;6</t>
  </si>
  <si>
    <t>LSF 6-&gt;7</t>
  </si>
  <si>
    <t>LSF 7-&gt;8</t>
  </si>
  <si>
    <t>LSF 8-&gt;9</t>
  </si>
  <si>
    <t>LSF 9-&gt;10</t>
  </si>
  <si>
    <t>LSF 10-&gt;11</t>
  </si>
  <si>
    <t>LSF 11-&gt;12</t>
  </si>
  <si>
    <t>LSF 12-&gt;13</t>
  </si>
  <si>
    <t>LSF 13-&gt;14</t>
  </si>
  <si>
    <t>LSF 14-&gt;15</t>
  </si>
  <si>
    <t>LSF 15-&gt;16</t>
  </si>
  <si>
    <t>LSF 16-&gt;17</t>
  </si>
  <si>
    <t>LSF 17-&gt;18</t>
  </si>
  <si>
    <t>LSF 18-&gt;19</t>
  </si>
  <si>
    <t>LSF 19-&gt;20</t>
  </si>
  <si>
    <t>LSF 20-&gt;21</t>
  </si>
  <si>
    <t>LSF 21-&gt;22</t>
  </si>
  <si>
    <t>LSF 22-&gt;23</t>
  </si>
  <si>
    <t>LSF 23-&gt;24</t>
  </si>
  <si>
    <t>LSF 24-&gt;25</t>
  </si>
  <si>
    <t>LSF 25-&gt;26</t>
  </si>
  <si>
    <t>LSF 26-&gt;27</t>
  </si>
  <si>
    <t>LSF 27-&gt;28</t>
  </si>
  <si>
    <t>LSF 28-&gt;29</t>
  </si>
  <si>
    <t>LSF 29-&gt;30</t>
  </si>
  <si>
    <t>LSF 30-&gt;31</t>
  </si>
  <si>
    <t>LSF 31-&gt;32</t>
  </si>
  <si>
    <t>Facteur de maintenance du flux lumineux des lampes (LLMF)</t>
  </si>
  <si>
    <t>LLMF</t>
  </si>
  <si>
    <t>Données du système d'éclairage</t>
  </si>
  <si>
    <t>Nombre d'heure de fonctionnement</t>
  </si>
  <si>
    <t>Facteurs de survie des lampes (LSF) en fonction du nombre d'heure de fonctionnement</t>
  </si>
  <si>
    <t>Facteurs de survie des lampes (LSF -&gt;) pour 1000 heures de fonctionnement supplémentaire</t>
  </si>
  <si>
    <t>Facteurs de claquage des lampes (1-LSF) pour 1000 heures de fonctionnement supplémentaire</t>
  </si>
  <si>
    <t>Pourcentage de lampes ayant brûlées x h</t>
  </si>
  <si>
    <t>Type de lampe ?</t>
  </si>
  <si>
    <t>Cellule ?</t>
  </si>
  <si>
    <t>lm/W</t>
  </si>
  <si>
    <t>Coût</t>
  </si>
  <si>
    <t>LLMF * efficacité lumineuse * LSF</t>
  </si>
  <si>
    <t>LLMF * LSF</t>
  </si>
  <si>
    <t>Pourcentage de lampes hors service</t>
  </si>
  <si>
    <t>Pourcentage de lampes HS</t>
  </si>
  <si>
    <t>LLMF*LSF</t>
  </si>
  <si>
    <t>Facteurs de réflexion des parois plafond/murs/sol</t>
  </si>
  <si>
    <t>Périodicité du nettoyage des parois (années)</t>
  </si>
  <si>
    <t>VC</t>
  </si>
  <si>
    <t>C</t>
  </si>
  <si>
    <t>N</t>
  </si>
  <si>
    <t>D</t>
  </si>
  <si>
    <t>Facetur de réflexion des parois du local</t>
  </si>
  <si>
    <t>Cellule</t>
  </si>
  <si>
    <t>incrément ligne en fonction des facteur :</t>
  </si>
  <si>
    <t>RSMF éclairage 100% direct</t>
  </si>
  <si>
    <t xml:space="preserve">Facteurs de réflexion des parois </t>
  </si>
  <si>
    <t>RMSF 100% Direct</t>
  </si>
  <si>
    <t>RMSF 50% Direct</t>
  </si>
  <si>
    <t>RSMF éclairage 50% direct</t>
  </si>
  <si>
    <t>RMSF 0% Direct</t>
  </si>
  <si>
    <t>RSMF éclairage 0% direct</t>
  </si>
  <si>
    <t>Système d'éclairage (fraction du flux dans l'hémisphère inférieure) :</t>
  </si>
  <si>
    <t>Type de luminaires :</t>
  </si>
  <si>
    <t>Tube nu</t>
  </si>
  <si>
    <t>Luminaires ouverts sur le dessus (ventilés naturellement)</t>
  </si>
  <si>
    <t>Luminaires fermés sur le dessus (non ventilés)</t>
  </si>
  <si>
    <t>Luminaires fermés IP2X, protégés contre les corps solides supérieurs a 12 mm</t>
  </si>
  <si>
    <t>Lumianires fermés IP5X, protégés contre la poussière</t>
  </si>
  <si>
    <t>Luminaires assurant un éclairage indirect vers le haut</t>
  </si>
  <si>
    <t>Luminaires à ventilation forcée</t>
  </si>
  <si>
    <t>Types de luminaires</t>
  </si>
  <si>
    <t>RSMF effectif</t>
  </si>
  <si>
    <t>Type de luminaire</t>
  </si>
  <si>
    <t>N.</t>
  </si>
  <si>
    <t>A</t>
  </si>
  <si>
    <t>B</t>
  </si>
  <si>
    <t>E</t>
  </si>
  <si>
    <t>F</t>
  </si>
  <si>
    <t>G</t>
  </si>
  <si>
    <t>Ncolonne</t>
  </si>
  <si>
    <t>Incrément colonne</t>
  </si>
  <si>
    <t>LMF</t>
  </si>
  <si>
    <t>type luminaire A</t>
  </si>
  <si>
    <t>type luminaire B</t>
  </si>
  <si>
    <t>type luminaire C</t>
  </si>
  <si>
    <t>type luminaire D</t>
  </si>
  <si>
    <t>type luminaire E</t>
  </si>
  <si>
    <t>type luminaire F</t>
  </si>
  <si>
    <t>type luminaire G</t>
  </si>
  <si>
    <t>Table LMF</t>
  </si>
  <si>
    <t>Table facteur de maintenance des luminaires</t>
  </si>
  <si>
    <t>Im/W</t>
  </si>
  <si>
    <t>Périodicité maximale de nettoyage des luminaires (année)</t>
  </si>
  <si>
    <t>&lt;1</t>
  </si>
  <si>
    <t>Périodicité maximale de nettoyage</t>
  </si>
  <si>
    <t>MF effectif</t>
  </si>
  <si>
    <t>Intervalle de temps de nettoyage des parois</t>
  </si>
  <si>
    <t>Intervalle de temps de nettoyage des luminaires</t>
  </si>
  <si>
    <t>Périodicité du nettoyage des parois</t>
  </si>
  <si>
    <t>Intervalle de temps entre les nettoyages des luminaires :</t>
  </si>
  <si>
    <t>Données</t>
  </si>
  <si>
    <t>Résultats</t>
  </si>
  <si>
    <t>Facteur de maintenance du flux lumineux du système (LLMF) :</t>
  </si>
  <si>
    <t xml:space="preserve">Pourcentage de lampes hors service avant relamping : </t>
  </si>
  <si>
    <t>Valeur standard : 0,70/0,50/0,20</t>
  </si>
  <si>
    <t>Périodicité maximale de nettoyage des luminaires :</t>
  </si>
  <si>
    <t>Facteur de maintenance (MF) :</t>
  </si>
  <si>
    <t>%</t>
  </si>
  <si>
    <t>Facteur de maintenance des luminaires (LMF) :</t>
  </si>
  <si>
    <t>Facteur de maintenance du local (RSMF) :</t>
  </si>
  <si>
    <t>Facteur de survie des lampes (LSF) :</t>
  </si>
  <si>
    <t>Graphiques</t>
  </si>
  <si>
    <t>Graphique 1 : facteur de maintenance du flux lumineux des lampes en fonction de la durée de fonctionnement (années)</t>
  </si>
  <si>
    <t>Graphique 2 : facteur de survie des lampes en fonction de la durée de fonctionnement (années)</t>
  </si>
  <si>
    <t>Graphique 3 : pourcentage de lampes hors service en fonction de la durée de fonctionnement (années)</t>
  </si>
  <si>
    <t>Graphique 4 : Caractéristiques du système d'éclairage</t>
  </si>
  <si>
    <t>Graphique 5 : Caractéristiques du système d'éclairage avec Relamping</t>
  </si>
  <si>
    <t>Pourcentage de lampes ayant brûlées x h (cas mixte)</t>
  </si>
  <si>
    <t>Durée de fonctionnement de l'éclairage (heures)</t>
  </si>
  <si>
    <t>Incandescente</t>
  </si>
  <si>
    <t>Total</t>
  </si>
  <si>
    <t>Halogène</t>
  </si>
  <si>
    <t>Fluorescente triphosphore</t>
  </si>
  <si>
    <t>Fluocompacte</t>
  </si>
  <si>
    <t>au mercure</t>
  </si>
  <si>
    <t>aux halogénures métalliques</t>
  </si>
  <si>
    <t>aux hallogénures métalliques à brûleur céramique</t>
  </si>
  <si>
    <t>au sodium haute pression</t>
  </si>
  <si>
    <t>LED</t>
  </si>
  <si>
    <t>Type de lampes ?</t>
  </si>
  <si>
    <t>Nb heure par an</t>
  </si>
  <si>
    <t>Nb heures</t>
  </si>
  <si>
    <t>Nb lampe remplacée</t>
  </si>
  <si>
    <t>Type A</t>
  </si>
  <si>
    <t>Type B</t>
  </si>
  <si>
    <t>Type C</t>
  </si>
  <si>
    <t>Type D</t>
  </si>
  <si>
    <t>Type E</t>
  </si>
  <si>
    <t>Type F</t>
  </si>
  <si>
    <t>Type G</t>
  </si>
  <si>
    <t>Nb lampes cumul</t>
  </si>
  <si>
    <t>Facteur LLMF</t>
  </si>
  <si>
    <t>Nb heure de fonctionnement</t>
  </si>
  <si>
    <t>Nb lampes cumulé</t>
  </si>
  <si>
    <t>Type H</t>
  </si>
  <si>
    <t>Type I</t>
  </si>
  <si>
    <t>Pourcentage cumulé</t>
  </si>
  <si>
    <t>Colonne</t>
  </si>
  <si>
    <t>Pourcentage cumulé avant relighting</t>
  </si>
  <si>
    <t>Référence colonne pour RSMF</t>
  </si>
  <si>
    <t>Référence ligne pour RSMF</t>
  </si>
  <si>
    <t>RMSF éclairage 100% direct</t>
  </si>
  <si>
    <t>RMSF éclairage 50% direct</t>
  </si>
  <si>
    <t>RMSF éclairage 0% direct</t>
  </si>
  <si>
    <t>RMSF effectif</t>
  </si>
  <si>
    <t>Référence colonne pour LMF</t>
  </si>
  <si>
    <t>LMF effectif</t>
  </si>
  <si>
    <t>Périodicité maximale</t>
  </si>
  <si>
    <t>Table MF (cas préventive)</t>
  </si>
  <si>
    <t>Facteur de maintenance LLMF (Mixte)</t>
  </si>
  <si>
    <t>Graphique 2 : pourcentage cumulé de lampe remplacée en fonction de la durée de fonctionnement (années)</t>
  </si>
  <si>
    <t>Graphique 3 : facteur de maintenance du flux lumineux (LLMF) et pourcentage de lampes à remplacer en fonction de la durée de fonctionnement (années)</t>
  </si>
  <si>
    <t>Graphique 4 : Caractéristiques du système d'éclairage avec relamping</t>
  </si>
  <si>
    <t>Graphique 6 : Facteur de maintenance en fonction de l'intervalle de temps entre les nettoyages</t>
  </si>
  <si>
    <t>Cet outil a pour but de caractériser le système d'éclairage et d'aider à la compréhension de l'impact de la maintenance de ces systèmes d'éclairage. Les deux premières feuilles reprennent les résultats et les calculs pour la planification d'une maintenance préventive et curative et les troisième et quatrième feuilles (MaintenanceMixte) reprennent les résultats et les calculs pour une maintenance mixte. Pour les feuilles de résultats elles sont divisées en 3 cadres : les deux premiers reprennent les données à encoder et les résultats. Le troisième cadre reprend des graphiques utiles à la compréhension et l'analyse du phénomène et des résultats. Les feuilles suivantes sont des feuilles d'aide au calculs, elle reprennent des tables trop lourdes à ajouter dans les feuilles de calculs mais qui sont importantes pour la compréhension complète du calcul.</t>
  </si>
  <si>
    <t>UCL, Version septembre 2016</t>
  </si>
  <si>
    <t>Planifier une maintenance préventive et curative normale et mixte</t>
  </si>
  <si>
    <t>Calcul LLMF</t>
  </si>
  <si>
    <t>LLMF décalé</t>
  </si>
  <si>
    <t>LLMF effectif</t>
  </si>
  <si>
    <t>Pourcentage cumulé décalé</t>
  </si>
  <si>
    <t>Calcul LLMF et pourcentage cumulé</t>
  </si>
  <si>
    <t>Calcul RMSF</t>
  </si>
  <si>
    <t>Graphique 5 : Facteur de maintenance du local (RMSF)</t>
  </si>
  <si>
    <t>Calcul LMF</t>
  </si>
  <si>
    <t>Calcul MF</t>
  </si>
  <si>
    <t>Tableau MF en fonction type de lampes et Périodicité (pour graphique 6)</t>
  </si>
  <si>
    <t xml:space="preserve"> </t>
  </si>
  <si>
    <t>Abscisses de calcul</t>
  </si>
  <si>
    <t>Abscisse de calcul</t>
  </si>
  <si>
    <t>Calcul LSF</t>
  </si>
  <si>
    <t>Calcul de lampes HS</t>
  </si>
  <si>
    <t>Pourcentage de lampes HS décalé</t>
  </si>
  <si>
    <t>Calcul LLMF * LSF</t>
  </si>
  <si>
    <t>Calcul RSMF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</si>
</sst>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5" x14ac:knownFonts="1">
    <font>
      <sz val="11"/>
      <color theme="1"/>
      <name val="Calibri"/>
      <family val="2"/>
      <scheme val="minor"/>
    </font>
    <font>
      <b/>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b/>
      <sz val="10"/>
      <color indexed="8"/>
      <name val="Arial"/>
      <family val="2"/>
    </font>
    <font>
      <b/>
      <sz val="10"/>
      <color indexed="10"/>
      <name val="Arial"/>
      <family val="2"/>
    </font>
    <font>
      <i/>
      <sz val="10"/>
      <name val="Arial"/>
      <family val="2"/>
    </font>
    <font>
      <b/>
      <sz val="10"/>
      <color indexed="12"/>
      <name val="Arial"/>
      <family val="2"/>
    </font>
    <font>
      <i/>
      <sz val="10"/>
      <color theme="1"/>
      <name val="Arial"/>
      <family val="2"/>
    </font>
    <font>
      <b/>
      <sz val="11"/>
      <color theme="1"/>
      <name val="Arial"/>
      <family val="2"/>
    </font>
    <font>
      <b/>
      <sz val="12"/>
      <color theme="1"/>
      <name val="Calibri"/>
      <family val="2"/>
      <scheme val="minor"/>
    </font>
    <font>
      <b/>
      <sz val="14"/>
      <color theme="1"/>
      <name val="Arial"/>
      <family val="2"/>
    </font>
    <font>
      <b/>
      <sz val="13"/>
      <color theme="1"/>
      <name val="Arial"/>
      <family val="2"/>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indexed="44"/>
        <bgColor indexed="64"/>
      </patternFill>
    </fill>
    <fill>
      <patternFill patternType="solid">
        <fgColor indexed="43"/>
        <bgColor indexed="64"/>
      </patternFill>
    </fill>
    <fill>
      <patternFill patternType="solid">
        <fgColor theme="4" tint="0.79998168889431442"/>
        <bgColor indexed="64"/>
      </patternFill>
    </fill>
  </fills>
  <borders count="51">
    <border>
      <left/>
      <right/>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224">
    <xf numFmtId="0" fontId="0" fillId="0" borderId="0" xfId="0"/>
    <xf numFmtId="0" fontId="1" fillId="0" borderId="0" xfId="0" applyFont="1"/>
    <xf numFmtId="0" fontId="0" fillId="0" borderId="0" xfId="0" applyAlignment="1">
      <alignment horizontal="center"/>
    </xf>
    <xf numFmtId="0" fontId="0" fillId="2" borderId="0" xfId="0" applyFill="1"/>
    <xf numFmtId="0" fontId="0" fillId="0" borderId="3" xfId="0" applyBorder="1"/>
    <xf numFmtId="0" fontId="0" fillId="0" borderId="9" xfId="0" applyBorder="1"/>
    <xf numFmtId="0" fontId="0" fillId="0" borderId="12" xfId="0" applyBorder="1"/>
    <xf numFmtId="0" fontId="0" fillId="0" borderId="5" xfId="0" applyBorder="1"/>
    <xf numFmtId="0" fontId="0" fillId="0" borderId="23" xfId="0" applyBorder="1"/>
    <xf numFmtId="0" fontId="0" fillId="0" borderId="24" xfId="0" applyBorder="1"/>
    <xf numFmtId="0" fontId="0" fillId="0" borderId="4" xfId="0" applyBorder="1"/>
    <xf numFmtId="0" fontId="0" fillId="0" borderId="6" xfId="0" applyBorder="1"/>
    <xf numFmtId="0" fontId="0" fillId="0" borderId="8" xfId="0" applyBorder="1"/>
    <xf numFmtId="0" fontId="0" fillId="0" borderId="11" xfId="0" applyBorder="1"/>
    <xf numFmtId="0" fontId="0" fillId="0" borderId="26" xfId="0" applyBorder="1"/>
    <xf numFmtId="0" fontId="0" fillId="0" borderId="26" xfId="0" applyBorder="1" applyAlignment="1">
      <alignment horizontal="center"/>
    </xf>
    <xf numFmtId="0" fontId="0" fillId="0" borderId="23" xfId="0" applyBorder="1" applyAlignment="1">
      <alignment horizontal="center"/>
    </xf>
    <xf numFmtId="0" fontId="0" fillId="0" borderId="27" xfId="0" applyBorder="1"/>
    <xf numFmtId="0" fontId="0" fillId="0" borderId="29" xfId="0" applyBorder="1" applyAlignment="1">
      <alignment horizontal="center"/>
    </xf>
    <xf numFmtId="0" fontId="0" fillId="0" borderId="30" xfId="0" applyBorder="1" applyAlignment="1">
      <alignment horizontal="center"/>
    </xf>
    <xf numFmtId="0" fontId="0" fillId="0" borderId="29" xfId="0" applyBorder="1"/>
    <xf numFmtId="0" fontId="0" fillId="0" borderId="30" xfId="0" applyBorder="1"/>
    <xf numFmtId="2" fontId="0" fillId="0" borderId="3" xfId="0" applyNumberFormat="1" applyBorder="1"/>
    <xf numFmtId="2" fontId="0" fillId="0" borderId="4" xfId="0" applyNumberFormat="1" applyBorder="1"/>
    <xf numFmtId="2" fontId="0" fillId="0" borderId="5" xfId="0" applyNumberFormat="1" applyBorder="1"/>
    <xf numFmtId="2" fontId="0" fillId="0" borderId="6" xfId="0" applyNumberFormat="1" applyBorder="1"/>
    <xf numFmtId="2" fontId="0" fillId="0" borderId="7" xfId="0" applyNumberFormat="1" applyBorder="1"/>
    <xf numFmtId="2" fontId="0" fillId="0" borderId="8" xfId="0" applyNumberFormat="1" applyBorder="1"/>
    <xf numFmtId="2" fontId="0" fillId="0" borderId="9" xfId="0" applyNumberFormat="1" applyBorder="1"/>
    <xf numFmtId="2" fontId="0" fillId="0" borderId="10" xfId="0" applyNumberFormat="1" applyBorder="1"/>
    <xf numFmtId="2" fontId="0" fillId="0" borderId="11" xfId="0" applyNumberFormat="1" applyBorder="1"/>
    <xf numFmtId="2" fontId="0" fillId="0" borderId="12" xfId="0" applyNumberFormat="1" applyBorder="1"/>
    <xf numFmtId="2" fontId="0" fillId="0" borderId="13" xfId="0" applyNumberFormat="1" applyBorder="1"/>
    <xf numFmtId="0" fontId="0" fillId="0" borderId="32" xfId="0" applyFill="1" applyBorder="1"/>
    <xf numFmtId="0" fontId="0" fillId="0" borderId="27" xfId="0" applyFill="1" applyBorder="1"/>
    <xf numFmtId="0" fontId="0" fillId="0" borderId="28" xfId="0" applyFill="1" applyBorder="1"/>
    <xf numFmtId="2" fontId="4" fillId="0" borderId="3" xfId="0" applyNumberFormat="1" applyFont="1" applyFill="1" applyBorder="1" applyAlignment="1">
      <alignment wrapText="1"/>
    </xf>
    <xf numFmtId="2" fontId="4" fillId="0" borderId="7" xfId="0" applyNumberFormat="1" applyFont="1" applyFill="1" applyBorder="1" applyAlignment="1">
      <alignment wrapText="1"/>
    </xf>
    <xf numFmtId="2" fontId="4" fillId="0" borderId="9" xfId="0" applyNumberFormat="1" applyFont="1" applyFill="1" applyBorder="1" applyAlignment="1">
      <alignment wrapText="1"/>
    </xf>
    <xf numFmtId="2" fontId="4" fillId="0" borderId="10" xfId="0" applyNumberFormat="1" applyFont="1" applyFill="1" applyBorder="1" applyAlignment="1">
      <alignment wrapText="1"/>
    </xf>
    <xf numFmtId="0" fontId="4" fillId="0" borderId="0" xfId="0" applyNumberFormat="1" applyFont="1" applyBorder="1" applyAlignment="1">
      <alignment wrapText="1"/>
    </xf>
    <xf numFmtId="0" fontId="0" fillId="0" borderId="0" xfId="0" applyBorder="1"/>
    <xf numFmtId="0" fontId="5" fillId="0" borderId="3" xfId="0" applyFont="1" applyBorder="1" applyAlignment="1">
      <alignment vertical="top" wrapText="1"/>
    </xf>
    <xf numFmtId="0" fontId="5" fillId="0" borderId="7"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6" fillId="4" borderId="26" xfId="0" applyFont="1" applyFill="1" applyBorder="1" applyAlignment="1">
      <alignment horizontal="left" vertical="top" wrapText="1"/>
    </xf>
    <xf numFmtId="0" fontId="6" fillId="4" borderId="23" xfId="0" applyFont="1" applyFill="1" applyBorder="1" applyAlignment="1">
      <alignment vertical="top" wrapText="1"/>
    </xf>
    <xf numFmtId="0" fontId="6" fillId="4" borderId="23" xfId="0" applyFont="1" applyFill="1" applyBorder="1" applyAlignment="1">
      <alignment horizontal="center" vertical="top" wrapText="1"/>
    </xf>
    <xf numFmtId="0" fontId="6" fillId="4" borderId="24" xfId="0" applyFont="1" applyFill="1" applyBorder="1" applyAlignment="1">
      <alignment horizontal="center" vertical="top" wrapText="1"/>
    </xf>
    <xf numFmtId="0" fontId="3" fillId="0" borderId="0" xfId="0" applyNumberFormat="1" applyFont="1" applyBorder="1" applyAlignment="1">
      <alignment wrapText="1"/>
    </xf>
    <xf numFmtId="0" fontId="3" fillId="0" borderId="0" xfId="0" applyNumberFormat="1" applyFont="1" applyBorder="1" applyAlignment="1"/>
    <xf numFmtId="0" fontId="4" fillId="0" borderId="41" xfId="0" applyNumberFormat="1" applyFont="1" applyFill="1" applyBorder="1" applyAlignment="1">
      <alignment horizontal="left"/>
    </xf>
    <xf numFmtId="0" fontId="4" fillId="0" borderId="42" xfId="0" applyNumberFormat="1" applyFont="1" applyFill="1" applyBorder="1" applyAlignment="1">
      <alignment horizontal="left"/>
    </xf>
    <xf numFmtId="0" fontId="4" fillId="0" borderId="43" xfId="0" applyNumberFormat="1" applyFont="1" applyFill="1" applyBorder="1" applyAlignment="1">
      <alignment horizontal="left"/>
    </xf>
    <xf numFmtId="0" fontId="0" fillId="0" borderId="41" xfId="0" applyBorder="1"/>
    <xf numFmtId="0" fontId="0" fillId="0" borderId="42" xfId="0" applyBorder="1"/>
    <xf numFmtId="0" fontId="0" fillId="0" borderId="43" xfId="0" applyBorder="1"/>
    <xf numFmtId="0" fontId="0" fillId="0" borderId="40" xfId="0" applyBorder="1"/>
    <xf numFmtId="0" fontId="0" fillId="0" borderId="7" xfId="0" applyBorder="1"/>
    <xf numFmtId="0" fontId="0" fillId="0" borderId="10" xfId="0" applyBorder="1"/>
    <xf numFmtId="0" fontId="0" fillId="0" borderId="3"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4" xfId="0" applyFont="1" applyBorder="1"/>
    <xf numFmtId="0" fontId="0" fillId="0" borderId="6" xfId="0" applyFont="1" applyBorder="1"/>
    <xf numFmtId="0" fontId="0" fillId="0" borderId="8" xfId="0" applyFont="1" applyBorder="1"/>
    <xf numFmtId="164" fontId="0" fillId="0" borderId="3" xfId="0" applyNumberFormat="1" applyBorder="1"/>
    <xf numFmtId="164" fontId="3" fillId="0" borderId="0" xfId="0" applyNumberFormat="1" applyFont="1" applyFill="1" applyBorder="1" applyAlignment="1">
      <alignment horizontal="center" wrapText="1"/>
    </xf>
    <xf numFmtId="2" fontId="4" fillId="0" borderId="5" xfId="0" applyNumberFormat="1" applyFont="1" applyFill="1" applyBorder="1" applyAlignment="1">
      <alignment wrapText="1"/>
    </xf>
    <xf numFmtId="2" fontId="4" fillId="0" borderId="40" xfId="0" applyNumberFormat="1" applyFont="1" applyFill="1" applyBorder="1" applyAlignment="1">
      <alignment wrapText="1"/>
    </xf>
    <xf numFmtId="0" fontId="1" fillId="0" borderId="0" xfId="0" applyFont="1" applyBorder="1" applyAlignment="1"/>
    <xf numFmtId="164" fontId="0" fillId="0" borderId="7" xfId="0" applyNumberFormat="1" applyBorder="1"/>
    <xf numFmtId="164" fontId="0" fillId="0" borderId="9" xfId="0" applyNumberFormat="1" applyBorder="1"/>
    <xf numFmtId="164" fontId="0" fillId="0" borderId="10" xfId="0" applyNumberFormat="1" applyBorder="1"/>
    <xf numFmtId="0" fontId="0" fillId="0" borderId="6" xfId="0" applyFont="1" applyBorder="1" applyAlignment="1">
      <alignment horizontal="center"/>
    </xf>
    <xf numFmtId="0" fontId="0" fillId="0" borderId="8" xfId="0" applyFont="1" applyBorder="1" applyAlignment="1">
      <alignment horizontal="center"/>
    </xf>
    <xf numFmtId="0" fontId="4" fillId="0" borderId="3" xfId="0" applyNumberFormat="1" applyFont="1" applyBorder="1" applyAlignment="1">
      <alignment horizontal="center" wrapText="1"/>
    </xf>
    <xf numFmtId="0" fontId="4" fillId="0" borderId="3" xfId="0" applyNumberFormat="1" applyFont="1" applyFill="1" applyBorder="1" applyAlignment="1">
      <alignment horizontal="center" wrapText="1"/>
    </xf>
    <xf numFmtId="0" fontId="8" fillId="0" borderId="4" xfId="0" applyNumberFormat="1" applyFont="1" applyBorder="1" applyAlignment="1">
      <alignment horizontal="center" wrapText="1"/>
    </xf>
    <xf numFmtId="0" fontId="4" fillId="0" borderId="5" xfId="0" applyNumberFormat="1" applyFont="1" applyBorder="1" applyAlignment="1">
      <alignment horizontal="center" wrapText="1"/>
    </xf>
    <xf numFmtId="0" fontId="4" fillId="0" borderId="40" xfId="0" applyNumberFormat="1" applyFont="1" applyFill="1" applyBorder="1" applyAlignment="1">
      <alignment horizontal="center" wrapText="1"/>
    </xf>
    <xf numFmtId="0" fontId="4" fillId="0" borderId="7" xfId="0" applyNumberFormat="1" applyFont="1" applyBorder="1" applyAlignment="1">
      <alignment horizontal="center" wrapText="1"/>
    </xf>
    <xf numFmtId="0" fontId="4" fillId="0" borderId="9" xfId="0" applyNumberFormat="1" applyFont="1" applyFill="1" applyBorder="1" applyAlignment="1">
      <alignment horizontal="center" wrapText="1"/>
    </xf>
    <xf numFmtId="0" fontId="4" fillId="0" borderId="10" xfId="0" applyNumberFormat="1" applyFont="1" applyBorder="1" applyAlignment="1">
      <alignment horizontal="center" wrapText="1"/>
    </xf>
    <xf numFmtId="0" fontId="0" fillId="0" borderId="0" xfId="0" applyFill="1" applyBorder="1"/>
    <xf numFmtId="0" fontId="0" fillId="0" borderId="42" xfId="0" applyFill="1" applyBorder="1"/>
    <xf numFmtId="0" fontId="0" fillId="0" borderId="43" xfId="0" applyFill="1" applyBorder="1"/>
    <xf numFmtId="0" fontId="9" fillId="5" borderId="3" xfId="0" applyFont="1" applyFill="1" applyBorder="1" applyAlignment="1" applyProtection="1">
      <alignment horizontal="center"/>
      <protection locked="0"/>
    </xf>
    <xf numFmtId="0" fontId="0" fillId="2" borderId="1" xfId="0" applyFill="1" applyBorder="1"/>
    <xf numFmtId="0" fontId="0" fillId="2" borderId="16" xfId="0" applyFill="1" applyBorder="1"/>
    <xf numFmtId="0" fontId="0" fillId="2" borderId="17" xfId="0" applyFill="1" applyBorder="1"/>
    <xf numFmtId="0" fontId="0" fillId="2" borderId="2" xfId="0" applyFill="1" applyBorder="1"/>
    <xf numFmtId="0" fontId="2" fillId="2" borderId="0" xfId="0" applyFont="1" applyFill="1" applyBorder="1"/>
    <xf numFmtId="0" fontId="0" fillId="2" borderId="0" xfId="0" applyFill="1" applyBorder="1"/>
    <xf numFmtId="0" fontId="0" fillId="2" borderId="36" xfId="0" applyFill="1" applyBorder="1"/>
    <xf numFmtId="0" fontId="0" fillId="2" borderId="37" xfId="0" applyFill="1" applyBorder="1"/>
    <xf numFmtId="0" fontId="0" fillId="2" borderId="38" xfId="0" applyFill="1" applyBorder="1"/>
    <xf numFmtId="0" fontId="0" fillId="2" borderId="39" xfId="0" applyFill="1" applyBorder="1"/>
    <xf numFmtId="0" fontId="10" fillId="2" borderId="0" xfId="0" applyFont="1" applyFill="1" applyBorder="1"/>
    <xf numFmtId="1" fontId="7" fillId="6" borderId="3" xfId="0" applyNumberFormat="1" applyFont="1" applyFill="1" applyBorder="1" applyAlignment="1">
      <alignment horizontal="center"/>
    </xf>
    <xf numFmtId="2" fontId="7" fillId="6" borderId="3" xfId="0" applyNumberFormat="1" applyFont="1" applyFill="1" applyBorder="1" applyAlignment="1">
      <alignment horizontal="center"/>
    </xf>
    <xf numFmtId="0" fontId="2" fillId="2" borderId="38" xfId="0" applyFont="1" applyFill="1" applyBorder="1"/>
    <xf numFmtId="0" fontId="11" fillId="2" borderId="0" xfId="0" applyFont="1" applyFill="1"/>
    <xf numFmtId="0" fontId="0" fillId="0" borderId="47" xfId="0" applyFill="1" applyBorder="1"/>
    <xf numFmtId="0" fontId="0" fillId="0" borderId="48" xfId="0" applyFill="1" applyBorder="1"/>
    <xf numFmtId="0" fontId="1" fillId="0" borderId="4" xfId="0" applyFont="1" applyBorder="1" applyAlignment="1"/>
    <xf numFmtId="0" fontId="1" fillId="0" borderId="5" xfId="0" applyFont="1" applyBorder="1"/>
    <xf numFmtId="0" fontId="1" fillId="0" borderId="40" xfId="0" applyFont="1" applyBorder="1"/>
    <xf numFmtId="0" fontId="1" fillId="0" borderId="6" xfId="0" applyFont="1" applyBorder="1"/>
    <xf numFmtId="0" fontId="1" fillId="0" borderId="8" xfId="0" applyFont="1" applyBorder="1"/>
    <xf numFmtId="0" fontId="1" fillId="0" borderId="4" xfId="0" applyFont="1" applyBorder="1"/>
    <xf numFmtId="0" fontId="1" fillId="0" borderId="0" xfId="0" applyFont="1" applyBorder="1"/>
    <xf numFmtId="0" fontId="0" fillId="0" borderId="44" xfId="0" applyFont="1" applyBorder="1"/>
    <xf numFmtId="0" fontId="0" fillId="0" borderId="33" xfId="0" applyFont="1" applyBorder="1"/>
    <xf numFmtId="0" fontId="0" fillId="0" borderId="34" xfId="0" applyFont="1" applyBorder="1"/>
    <xf numFmtId="164" fontId="0" fillId="0" borderId="4" xfId="0" applyNumberFormat="1" applyBorder="1"/>
    <xf numFmtId="164" fontId="0" fillId="0" borderId="5" xfId="0" applyNumberFormat="1" applyBorder="1"/>
    <xf numFmtId="164" fontId="0" fillId="0" borderId="40" xfId="0" applyNumberFormat="1" applyBorder="1"/>
    <xf numFmtId="164" fontId="0" fillId="0" borderId="6" xfId="0" applyNumberFormat="1" applyBorder="1"/>
    <xf numFmtId="164" fontId="0" fillId="0" borderId="8" xfId="0" applyNumberFormat="1" applyBorder="1"/>
    <xf numFmtId="0" fontId="0" fillId="0" borderId="41" xfId="0" applyFont="1" applyBorder="1"/>
    <xf numFmtId="0" fontId="0" fillId="0" borderId="42" xfId="0" applyFont="1" applyBorder="1"/>
    <xf numFmtId="0" fontId="0" fillId="0" borderId="43" xfId="0" applyFont="1" applyBorder="1"/>
    <xf numFmtId="0" fontId="0" fillId="0" borderId="0" xfId="0" applyBorder="1" applyAlignment="1">
      <alignment horizontal="center"/>
    </xf>
    <xf numFmtId="165" fontId="0" fillId="0" borderId="0" xfId="0" applyNumberFormat="1" applyBorder="1"/>
    <xf numFmtId="2" fontId="1" fillId="0" borderId="0" xfId="0" applyNumberFormat="1" applyFont="1" applyBorder="1"/>
    <xf numFmtId="0" fontId="0" fillId="0" borderId="0" xfId="0" applyFont="1" applyBorder="1"/>
    <xf numFmtId="0" fontId="0" fillId="0" borderId="3" xfId="0" applyBorder="1" applyAlignment="1"/>
    <xf numFmtId="0" fontId="0" fillId="7" borderId="3" xfId="0" applyFill="1" applyBorder="1"/>
    <xf numFmtId="0" fontId="1" fillId="7" borderId="3" xfId="0" applyFont="1" applyFill="1" applyBorder="1"/>
    <xf numFmtId="0" fontId="0" fillId="0" borderId="0" xfId="0" applyFont="1" applyFill="1" applyBorder="1" applyAlignment="1">
      <alignment horizontal="left"/>
    </xf>
    <xf numFmtId="0" fontId="0" fillId="0" borderId="3" xfId="0" applyFill="1" applyBorder="1"/>
    <xf numFmtId="165" fontId="0" fillId="0" borderId="3" xfId="0" applyNumberFormat="1" applyBorder="1"/>
    <xf numFmtId="0" fontId="1" fillId="0" borderId="3" xfId="0" applyFont="1" applyBorder="1"/>
    <xf numFmtId="0" fontId="0" fillId="0" borderId="18" xfId="0" applyBorder="1"/>
    <xf numFmtId="0" fontId="0" fillId="0" borderId="3" xfId="0" applyFont="1" applyBorder="1"/>
    <xf numFmtId="2" fontId="0" fillId="7" borderId="3" xfId="0" applyNumberFormat="1" applyFont="1" applyFill="1" applyBorder="1"/>
    <xf numFmtId="0" fontId="0" fillId="7" borderId="18" xfId="0" applyFont="1" applyFill="1" applyBorder="1"/>
    <xf numFmtId="0" fontId="0" fillId="7" borderId="3" xfId="0" applyFont="1" applyFill="1" applyBorder="1"/>
    <xf numFmtId="0" fontId="12" fillId="2" borderId="1" xfId="0" applyFont="1" applyFill="1" applyBorder="1" applyAlignment="1">
      <alignment horizontal="center" wrapText="1"/>
    </xf>
    <xf numFmtId="0" fontId="12" fillId="2" borderId="16" xfId="0" applyFont="1" applyFill="1" applyBorder="1" applyAlignment="1">
      <alignment horizontal="center" wrapText="1"/>
    </xf>
    <xf numFmtId="0" fontId="12" fillId="2" borderId="17" xfId="0" applyFont="1" applyFill="1" applyBorder="1" applyAlignment="1">
      <alignment horizontal="center" wrapText="1"/>
    </xf>
    <xf numFmtId="0" fontId="12" fillId="2" borderId="37" xfId="0" applyFont="1" applyFill="1" applyBorder="1" applyAlignment="1">
      <alignment horizontal="center" wrapText="1"/>
    </xf>
    <xf numFmtId="0" fontId="12" fillId="2" borderId="38" xfId="0" applyFont="1" applyFill="1" applyBorder="1" applyAlignment="1">
      <alignment horizontal="center" wrapText="1"/>
    </xf>
    <xf numFmtId="0" fontId="12" fillId="2" borderId="39" xfId="0" applyFont="1" applyFill="1" applyBorder="1" applyAlignment="1">
      <alignment horizontal="center" wrapText="1"/>
    </xf>
    <xf numFmtId="0" fontId="12" fillId="2" borderId="1"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9" fillId="5" borderId="18" xfId="0" applyFont="1" applyFill="1" applyBorder="1" applyAlignment="1" applyProtection="1">
      <alignment horizontal="left"/>
      <protection locked="0"/>
    </xf>
    <xf numFmtId="0" fontId="9" fillId="5" borderId="19" xfId="0" applyFont="1" applyFill="1" applyBorder="1" applyAlignment="1" applyProtection="1">
      <alignment horizontal="left"/>
      <protection locked="0"/>
    </xf>
    <xf numFmtId="0" fontId="9" fillId="5" borderId="15" xfId="0" applyFont="1" applyFill="1" applyBorder="1" applyAlignment="1" applyProtection="1">
      <alignment horizontal="left"/>
      <protection locked="0"/>
    </xf>
    <xf numFmtId="0" fontId="2" fillId="2" borderId="0" xfId="0" applyFont="1" applyFill="1" applyAlignment="1">
      <alignment horizontal="left" vertical="top" wrapText="1"/>
    </xf>
    <xf numFmtId="0" fontId="14" fillId="2" borderId="1"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3" fillId="2" borderId="0" xfId="0" applyFont="1" applyFill="1" applyAlignment="1">
      <alignment horizontal="center" vertical="center"/>
    </xf>
    <xf numFmtId="0" fontId="1" fillId="3" borderId="50" xfId="0" applyFont="1" applyFill="1" applyBorder="1" applyAlignment="1">
      <alignment horizontal="left"/>
    </xf>
    <xf numFmtId="0" fontId="0" fillId="0" borderId="3" xfId="0" applyBorder="1" applyAlignment="1">
      <alignment horizontal="left"/>
    </xf>
    <xf numFmtId="0" fontId="1" fillId="3" borderId="3" xfId="0" applyFont="1" applyFill="1" applyBorder="1" applyAlignment="1">
      <alignment horizontal="left"/>
    </xf>
    <xf numFmtId="0" fontId="0" fillId="7" borderId="3" xfId="0" applyFill="1" applyBorder="1" applyAlignment="1">
      <alignment horizontal="left"/>
    </xf>
    <xf numFmtId="0" fontId="0" fillId="7" borderId="18" xfId="0" applyFont="1" applyFill="1" applyBorder="1" applyAlignment="1">
      <alignment horizontal="left"/>
    </xf>
    <xf numFmtId="0" fontId="0" fillId="7" borderId="19" xfId="0" applyFont="1" applyFill="1" applyBorder="1" applyAlignment="1">
      <alignment horizontal="left"/>
    </xf>
    <xf numFmtId="0" fontId="0" fillId="7" borderId="15" xfId="0" applyFont="1" applyFill="1" applyBorder="1" applyAlignment="1">
      <alignment horizontal="left"/>
    </xf>
    <xf numFmtId="0" fontId="0" fillId="0" borderId="18" xfId="0" applyFont="1" applyFill="1" applyBorder="1" applyAlignment="1">
      <alignment horizontal="left"/>
    </xf>
    <xf numFmtId="0" fontId="0" fillId="0" borderId="19" xfId="0" applyFont="1" applyFill="1" applyBorder="1" applyAlignment="1">
      <alignment horizontal="left"/>
    </xf>
    <xf numFmtId="0" fontId="0" fillId="0" borderId="15" xfId="0" applyFont="1" applyFill="1" applyBorder="1" applyAlignment="1">
      <alignment horizontal="left"/>
    </xf>
    <xf numFmtId="0" fontId="0" fillId="0" borderId="33" xfId="0" applyFont="1" applyBorder="1" applyAlignment="1">
      <alignment horizontal="left"/>
    </xf>
    <xf numFmtId="0" fontId="0" fillId="0" borderId="19" xfId="0" applyFont="1" applyBorder="1" applyAlignment="1">
      <alignment horizontal="left"/>
    </xf>
    <xf numFmtId="0" fontId="0" fillId="0" borderId="15" xfId="0" applyFont="1" applyBorder="1" applyAlignment="1">
      <alignment horizontal="left"/>
    </xf>
    <xf numFmtId="0" fontId="0" fillId="0" borderId="44" xfId="0" applyFont="1" applyBorder="1" applyAlignment="1">
      <alignment horizontal="left"/>
    </xf>
    <xf numFmtId="0" fontId="0" fillId="0" borderId="45" xfId="0" applyFont="1" applyBorder="1" applyAlignment="1">
      <alignment horizontal="left"/>
    </xf>
    <xf numFmtId="0" fontId="0" fillId="0" borderId="46" xfId="0" applyFont="1"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0" fillId="0" borderId="34" xfId="0" applyFont="1" applyBorder="1" applyAlignment="1">
      <alignment horizontal="left"/>
    </xf>
    <xf numFmtId="0" fontId="0" fillId="0" borderId="35" xfId="0" applyFont="1" applyBorder="1" applyAlignment="1">
      <alignment horizontal="left"/>
    </xf>
    <xf numFmtId="0" fontId="0" fillId="0" borderId="14" xfId="0" applyFont="1" applyBorder="1" applyAlignment="1">
      <alignment horizontal="left"/>
    </xf>
    <xf numFmtId="0" fontId="0" fillId="0" borderId="4" xfId="0" applyBorder="1" applyAlignment="1">
      <alignment horizontal="left"/>
    </xf>
    <xf numFmtId="0" fontId="0" fillId="0" borderId="40"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9" xfId="0" applyBorder="1" applyAlignment="1">
      <alignment horizontal="left"/>
    </xf>
    <xf numFmtId="0" fontId="0" fillId="0" borderId="5" xfId="0" applyBorder="1" applyAlignment="1">
      <alignment horizontal="left"/>
    </xf>
    <xf numFmtId="0" fontId="5" fillId="0" borderId="11" xfId="0" applyFont="1" applyBorder="1" applyAlignment="1">
      <alignment horizontal="left" vertical="top" wrapText="1"/>
    </xf>
    <xf numFmtId="0" fontId="5" fillId="0" borderId="6" xfId="0" applyFont="1" applyBorder="1" applyAlignment="1">
      <alignment horizontal="left" vertical="top" wrapText="1"/>
    </xf>
    <xf numFmtId="0" fontId="0" fillId="0" borderId="5" xfId="0" applyBorder="1" applyAlignment="1">
      <alignment horizontal="center"/>
    </xf>
    <xf numFmtId="0" fontId="0" fillId="0" borderId="40" xfId="0" applyBorder="1" applyAlignment="1">
      <alignment horizontal="center"/>
    </xf>
    <xf numFmtId="0" fontId="0" fillId="0" borderId="4" xfId="0" applyBorder="1" applyAlignment="1">
      <alignment horizontal="center" vertical="center"/>
    </xf>
    <xf numFmtId="0" fontId="0" fillId="0" borderId="6" xfId="0" applyBorder="1" applyAlignment="1">
      <alignment horizontal="center" vertical="center"/>
    </xf>
    <xf numFmtId="0" fontId="5" fillId="0" borderId="8" xfId="0" applyFont="1" applyBorder="1" applyAlignment="1">
      <alignment horizontal="left" vertical="top" wrapText="1"/>
    </xf>
    <xf numFmtId="0" fontId="0" fillId="3" borderId="1"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20" xfId="0" applyBorder="1" applyAlignment="1">
      <alignment horizontal="left"/>
    </xf>
    <xf numFmtId="0" fontId="0" fillId="0" borderId="18" xfId="0" applyBorder="1" applyAlignment="1">
      <alignment horizontal="left"/>
    </xf>
    <xf numFmtId="0" fontId="0" fillId="0" borderId="25" xfId="0" applyBorder="1" applyAlignment="1">
      <alignment horizontal="left"/>
    </xf>
    <xf numFmtId="0" fontId="0" fillId="0" borderId="21" xfId="0" applyBorder="1" applyAlignment="1">
      <alignment horizontal="center"/>
    </xf>
    <xf numFmtId="0" fontId="0" fillId="0" borderId="22" xfId="0" applyBorder="1" applyAlignment="1">
      <alignment horizontal="center"/>
    </xf>
    <xf numFmtId="0" fontId="0" fillId="0" borderId="31" xfId="0"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49" xfId="0" applyFont="1"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49"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4" xfId="0" applyFont="1" applyBorder="1" applyAlignment="1">
      <alignment horizontal="left"/>
    </xf>
    <xf numFmtId="0" fontId="1" fillId="0" borderId="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'Types de lampes'!$B$52:$F$52</c:f>
              <c:strCache>
                <c:ptCount val="5"/>
                <c:pt idx="0">
                  <c:v>Lampe incandescente</c:v>
                </c:pt>
              </c:strCache>
            </c:strRef>
          </c:tx>
          <c:spPr>
            <a:ln w="25400"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lampes'!$G$52:$V$52</c:f>
              <c:numCache>
                <c:formatCode>General</c:formatCode>
                <c:ptCount val="16"/>
                <c:pt idx="0">
                  <c:v>1</c:v>
                </c:pt>
                <c:pt idx="1">
                  <c:v>0.93</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1"/>
          <c:order val="1"/>
          <c:tx>
            <c:strRef>
              <c:f>'Types de lampes'!$B$53:$F$53</c:f>
              <c:strCache>
                <c:ptCount val="5"/>
                <c:pt idx="0">
                  <c:v>Lampe halogène</c:v>
                </c:pt>
              </c:strCache>
            </c:strRef>
          </c:tx>
          <c:spPr>
            <a:ln w="25400"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lampes'!$G$53:$V$53</c:f>
              <c:numCache>
                <c:formatCode>General</c:formatCode>
                <c:ptCount val="16"/>
                <c:pt idx="0">
                  <c:v>1</c:v>
                </c:pt>
                <c:pt idx="1">
                  <c:v>0.97</c:v>
                </c:pt>
                <c:pt idx="2">
                  <c:v>0.95</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2"/>
          <c:order val="2"/>
          <c:tx>
            <c:strRef>
              <c:f>'Types de lampes'!$B$54:$F$54</c:f>
              <c:strCache>
                <c:ptCount val="5"/>
                <c:pt idx="0">
                  <c:v>Lampe fluorescente triphosphore</c:v>
                </c:pt>
              </c:strCache>
            </c:strRef>
          </c:tx>
          <c:spPr>
            <a:ln w="25400" cap="rnd">
              <a:solidFill>
                <a:schemeClr val="accent3"/>
              </a:solid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lampes'!$G$54:$V$54</c:f>
              <c:numCache>
                <c:formatCode>General</c:formatCode>
                <c:ptCount val="16"/>
                <c:pt idx="0">
                  <c:v>1</c:v>
                </c:pt>
                <c:pt idx="1">
                  <c:v>0.98109999999999997</c:v>
                </c:pt>
                <c:pt idx="2">
                  <c:v>0.96299999999999997</c:v>
                </c:pt>
                <c:pt idx="3">
                  <c:v>0.94769999999999999</c:v>
                </c:pt>
                <c:pt idx="4">
                  <c:v>0.93500000000000005</c:v>
                </c:pt>
                <c:pt idx="5">
                  <c:v>0.92449999999999999</c:v>
                </c:pt>
                <c:pt idx="6">
                  <c:v>0.91610000000000003</c:v>
                </c:pt>
                <c:pt idx="7">
                  <c:v>0.90959999999999996</c:v>
                </c:pt>
                <c:pt idx="8">
                  <c:v>0.90480000000000005</c:v>
                </c:pt>
                <c:pt idx="9">
                  <c:v>0.90149999999999997</c:v>
                </c:pt>
                <c:pt idx="10">
                  <c:v>0.89939999999999998</c:v>
                </c:pt>
                <c:pt idx="11">
                  <c:v>0.89829999999999999</c:v>
                </c:pt>
                <c:pt idx="12">
                  <c:v>0.89810000000000001</c:v>
                </c:pt>
                <c:pt idx="13">
                  <c:v>0.89849999999999997</c:v>
                </c:pt>
                <c:pt idx="14">
                  <c:v>0.8992</c:v>
                </c:pt>
                <c:pt idx="15">
                  <c:v>0.9002</c:v>
                </c:pt>
              </c:numCache>
            </c:numRef>
          </c:val>
          <c:smooth val="0"/>
        </c:ser>
        <c:ser>
          <c:idx val="3"/>
          <c:order val="3"/>
          <c:tx>
            <c:strRef>
              <c:f>'Types de lampes'!$B$55:$F$55</c:f>
              <c:strCache>
                <c:ptCount val="5"/>
                <c:pt idx="0">
                  <c:v>Lampe fluocompacte</c:v>
                </c:pt>
              </c:strCache>
            </c:strRef>
          </c:tx>
          <c:spPr>
            <a:ln w="25400"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lampes'!$G$55:$V$55</c:f>
              <c:numCache>
                <c:formatCode>General</c:formatCode>
                <c:ptCount val="16"/>
                <c:pt idx="0">
                  <c:v>1</c:v>
                </c:pt>
                <c:pt idx="1">
                  <c:v>0.96809999999999996</c:v>
                </c:pt>
                <c:pt idx="2">
                  <c:v>0.94299999999999995</c:v>
                </c:pt>
                <c:pt idx="3">
                  <c:v>0.92369999999999997</c:v>
                </c:pt>
                <c:pt idx="4">
                  <c:v>0.90900000000000003</c:v>
                </c:pt>
                <c:pt idx="5">
                  <c:v>0.89770000000000005</c:v>
                </c:pt>
                <c:pt idx="6">
                  <c:v>0.88849999999999996</c:v>
                </c:pt>
                <c:pt idx="7">
                  <c:v>0.88029999999999997</c:v>
                </c:pt>
                <c:pt idx="8">
                  <c:v>0.87180000000000002</c:v>
                </c:pt>
                <c:pt idx="9">
                  <c:v>0.86199999999999999</c:v>
                </c:pt>
                <c:pt idx="10">
                  <c:v>0.84940000000000004</c:v>
                </c:pt>
                <c:pt idx="11">
                  <c:v>0</c:v>
                </c:pt>
                <c:pt idx="12">
                  <c:v>0</c:v>
                </c:pt>
                <c:pt idx="13">
                  <c:v>0</c:v>
                </c:pt>
                <c:pt idx="14">
                  <c:v>0</c:v>
                </c:pt>
                <c:pt idx="15">
                  <c:v>0</c:v>
                </c:pt>
              </c:numCache>
            </c:numRef>
          </c:val>
          <c:smooth val="0"/>
        </c:ser>
        <c:ser>
          <c:idx val="4"/>
          <c:order val="4"/>
          <c:tx>
            <c:strRef>
              <c:f>'Types de lampes'!$B$56:$F$56</c:f>
              <c:strCache>
                <c:ptCount val="5"/>
                <c:pt idx="0">
                  <c:v>lampe au mercure</c:v>
                </c:pt>
              </c:strCache>
            </c:strRef>
          </c:tx>
          <c:spPr>
            <a:ln w="25400"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solidFill>
                  <a:schemeClr val="accent5"/>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lampes'!$G$56:$V$56</c:f>
              <c:numCache>
                <c:formatCode>General</c:formatCode>
                <c:ptCount val="16"/>
                <c:pt idx="0">
                  <c:v>1</c:v>
                </c:pt>
                <c:pt idx="1">
                  <c:v>0.96089999999999998</c:v>
                </c:pt>
                <c:pt idx="2">
                  <c:v>0.92120000000000002</c:v>
                </c:pt>
                <c:pt idx="3">
                  <c:v>0.88829999999999998</c:v>
                </c:pt>
                <c:pt idx="4">
                  <c:v>0.86140000000000005</c:v>
                </c:pt>
                <c:pt idx="5">
                  <c:v>0.8397</c:v>
                </c:pt>
                <c:pt idx="6">
                  <c:v>0.82250000000000001</c:v>
                </c:pt>
                <c:pt idx="7">
                  <c:v>0.80910000000000004</c:v>
                </c:pt>
                <c:pt idx="8">
                  <c:v>0.79890000000000005</c:v>
                </c:pt>
                <c:pt idx="9">
                  <c:v>0.79120000000000001</c:v>
                </c:pt>
                <c:pt idx="10">
                  <c:v>0.78559999999999997</c:v>
                </c:pt>
                <c:pt idx="11">
                  <c:v>0.78159999999999996</c:v>
                </c:pt>
                <c:pt idx="12">
                  <c:v>0.77869999999999995</c:v>
                </c:pt>
                <c:pt idx="13">
                  <c:v>0.77649999999999997</c:v>
                </c:pt>
                <c:pt idx="14">
                  <c:v>0.77470000000000006</c:v>
                </c:pt>
                <c:pt idx="15">
                  <c:v>0.77300000000000002</c:v>
                </c:pt>
              </c:numCache>
            </c:numRef>
          </c:val>
          <c:smooth val="0"/>
        </c:ser>
        <c:ser>
          <c:idx val="5"/>
          <c:order val="5"/>
          <c:tx>
            <c:strRef>
              <c:f>'Types de lampes'!$B$57:$F$57</c:f>
              <c:strCache>
                <c:ptCount val="5"/>
                <c:pt idx="0">
                  <c:v>Lampes aux halogénures métalliques</c:v>
                </c:pt>
              </c:strCache>
            </c:strRef>
          </c:tx>
          <c:spPr>
            <a:ln w="25400"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lampes'!$G$57:$V$57</c:f>
              <c:numCache>
                <c:formatCode>General</c:formatCode>
                <c:ptCount val="16"/>
                <c:pt idx="0">
                  <c:v>1</c:v>
                </c:pt>
                <c:pt idx="1">
                  <c:v>0.95860000000000001</c:v>
                </c:pt>
                <c:pt idx="2">
                  <c:v>0.9254</c:v>
                </c:pt>
                <c:pt idx="3">
                  <c:v>0.8931</c:v>
                </c:pt>
                <c:pt idx="4">
                  <c:v>0.86170000000000002</c:v>
                </c:pt>
                <c:pt idx="5">
                  <c:v>0.83140000000000003</c:v>
                </c:pt>
                <c:pt idx="6">
                  <c:v>0.80200000000000005</c:v>
                </c:pt>
                <c:pt idx="7">
                  <c:v>0.77359999999999995</c:v>
                </c:pt>
                <c:pt idx="8">
                  <c:v>0.74609999999999999</c:v>
                </c:pt>
                <c:pt idx="9">
                  <c:v>0.71960000000000002</c:v>
                </c:pt>
                <c:pt idx="10">
                  <c:v>0.69410000000000005</c:v>
                </c:pt>
                <c:pt idx="11">
                  <c:v>0.66949999999999998</c:v>
                </c:pt>
                <c:pt idx="12">
                  <c:v>0.64600000000000002</c:v>
                </c:pt>
                <c:pt idx="13">
                  <c:v>0.62339999999999995</c:v>
                </c:pt>
                <c:pt idx="14">
                  <c:v>0.60170000000000001</c:v>
                </c:pt>
                <c:pt idx="15">
                  <c:v>0.58109999999999995</c:v>
                </c:pt>
              </c:numCache>
            </c:numRef>
          </c:val>
          <c:smooth val="0"/>
        </c:ser>
        <c:ser>
          <c:idx val="6"/>
          <c:order val="6"/>
          <c:tx>
            <c:strRef>
              <c:f>'Types de lampes'!$B$58:$F$58</c:f>
              <c:strCache>
                <c:ptCount val="5"/>
                <c:pt idx="0">
                  <c:v>Lampes aux halogénures métaliques à brûleur céramique</c:v>
                </c:pt>
              </c:strCache>
            </c:strRef>
          </c:tx>
          <c:spPr>
            <a:ln w="25400" cap="rnd">
              <a:solidFill>
                <a:schemeClr val="accent1">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9525">
                <a:solidFill>
                  <a:schemeClr val="accent1">
                    <a:lumMod val="60000"/>
                  </a:schemeClr>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lampes'!$G$58:$V$58</c:f>
              <c:numCache>
                <c:formatCode>General</c:formatCode>
                <c:ptCount val="16"/>
                <c:pt idx="0">
                  <c:v>1</c:v>
                </c:pt>
                <c:pt idx="1">
                  <c:v>0.85170000000000001</c:v>
                </c:pt>
                <c:pt idx="2">
                  <c:v>0.77039999999999997</c:v>
                </c:pt>
                <c:pt idx="3">
                  <c:v>0.73040000000000005</c:v>
                </c:pt>
                <c:pt idx="4">
                  <c:v>0.71030000000000004</c:v>
                </c:pt>
                <c:pt idx="5">
                  <c:v>0.6966</c:v>
                </c:pt>
                <c:pt idx="6">
                  <c:v>0.68189999999999995</c:v>
                </c:pt>
                <c:pt idx="7">
                  <c:v>0.66359999999999997</c:v>
                </c:pt>
                <c:pt idx="8">
                  <c:v>0.6421</c:v>
                </c:pt>
                <c:pt idx="9">
                  <c:v>0.61960000000000004</c:v>
                </c:pt>
                <c:pt idx="10">
                  <c:v>0.59840000000000004</c:v>
                </c:pt>
                <c:pt idx="11">
                  <c:v>0.57930000000000004</c:v>
                </c:pt>
                <c:pt idx="12">
                  <c:v>0.56040000000000001</c:v>
                </c:pt>
                <c:pt idx="13">
                  <c:v>0.53500000000000003</c:v>
                </c:pt>
                <c:pt idx="14">
                  <c:v>0.4909</c:v>
                </c:pt>
                <c:pt idx="15">
                  <c:v>0.40810000000000002</c:v>
                </c:pt>
              </c:numCache>
            </c:numRef>
          </c:val>
          <c:smooth val="0"/>
        </c:ser>
        <c:ser>
          <c:idx val="7"/>
          <c:order val="7"/>
          <c:tx>
            <c:strRef>
              <c:f>'Types de lampes'!$B$59:$F$59</c:f>
              <c:strCache>
                <c:ptCount val="5"/>
                <c:pt idx="0">
                  <c:v>Lampe au sodium haute pression</c:v>
                </c:pt>
              </c:strCache>
            </c:strRef>
          </c:tx>
          <c:spPr>
            <a:ln w="25400" cap="rnd">
              <a:solidFill>
                <a:schemeClr val="accent2">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9525">
                <a:solidFill>
                  <a:schemeClr val="accent2">
                    <a:lumMod val="60000"/>
                  </a:schemeClr>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lampes'!$G$59:$V$59</c:f>
              <c:numCache>
                <c:formatCode>General</c:formatCode>
                <c:ptCount val="16"/>
                <c:pt idx="0">
                  <c:v>1</c:v>
                </c:pt>
                <c:pt idx="1">
                  <c:v>0.98670000000000002</c:v>
                </c:pt>
                <c:pt idx="2">
                  <c:v>0.98019999999999996</c:v>
                </c:pt>
                <c:pt idx="3">
                  <c:v>0.97599999999999998</c:v>
                </c:pt>
                <c:pt idx="4">
                  <c:v>0.97370000000000001</c:v>
                </c:pt>
                <c:pt idx="5">
                  <c:v>0.97250000000000003</c:v>
                </c:pt>
                <c:pt idx="6">
                  <c:v>0.97199999999999998</c:v>
                </c:pt>
                <c:pt idx="7">
                  <c:v>0.97189999999999999</c:v>
                </c:pt>
                <c:pt idx="8">
                  <c:v>0.9718</c:v>
                </c:pt>
                <c:pt idx="9">
                  <c:v>0.97150000000000003</c:v>
                </c:pt>
                <c:pt idx="10">
                  <c:v>0.97089999999999999</c:v>
                </c:pt>
                <c:pt idx="11">
                  <c:v>0.9698</c:v>
                </c:pt>
                <c:pt idx="12">
                  <c:v>0.96819999999999995</c:v>
                </c:pt>
                <c:pt idx="13">
                  <c:v>0.96599999999999997</c:v>
                </c:pt>
                <c:pt idx="14">
                  <c:v>0.96330000000000005</c:v>
                </c:pt>
                <c:pt idx="15">
                  <c:v>0.96020000000000005</c:v>
                </c:pt>
              </c:numCache>
            </c:numRef>
          </c:val>
          <c:smooth val="0"/>
        </c:ser>
        <c:ser>
          <c:idx val="8"/>
          <c:order val="8"/>
          <c:tx>
            <c:strRef>
              <c:f>'Types de lampes'!$B$60:$F$60</c:f>
              <c:strCache>
                <c:ptCount val="5"/>
                <c:pt idx="0">
                  <c:v>Lampe LED</c:v>
                </c:pt>
              </c:strCache>
            </c:strRef>
          </c:tx>
          <c:spPr>
            <a:ln w="25400" cap="rnd">
              <a:solidFill>
                <a:schemeClr val="accent3">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w="9525">
                <a:solidFill>
                  <a:schemeClr val="accent3">
                    <a:lumMod val="60000"/>
                  </a:schemeClr>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lampes'!$G$60:$V$60</c:f>
              <c:numCache>
                <c:formatCode>General</c:formatCode>
                <c:ptCount val="16"/>
                <c:pt idx="0">
                  <c:v>1</c:v>
                </c:pt>
                <c:pt idx="1">
                  <c:v>1</c:v>
                </c:pt>
                <c:pt idx="2">
                  <c:v>0.99</c:v>
                </c:pt>
                <c:pt idx="3">
                  <c:v>0.98</c:v>
                </c:pt>
                <c:pt idx="4">
                  <c:v>0.98</c:v>
                </c:pt>
                <c:pt idx="5">
                  <c:v>0.97</c:v>
                </c:pt>
                <c:pt idx="6">
                  <c:v>0.96</c:v>
                </c:pt>
                <c:pt idx="7">
                  <c:v>0.96</c:v>
                </c:pt>
                <c:pt idx="8">
                  <c:v>0.95</c:v>
                </c:pt>
                <c:pt idx="9">
                  <c:v>0.94</c:v>
                </c:pt>
                <c:pt idx="10">
                  <c:v>0.93</c:v>
                </c:pt>
                <c:pt idx="11">
                  <c:v>0.92200000000000004</c:v>
                </c:pt>
                <c:pt idx="12">
                  <c:v>0.91400000000000003</c:v>
                </c:pt>
                <c:pt idx="13">
                  <c:v>0.90600000000000003</c:v>
                </c:pt>
                <c:pt idx="14">
                  <c:v>0.89800000000000002</c:v>
                </c:pt>
                <c:pt idx="15">
                  <c:v>0.89</c:v>
                </c:pt>
              </c:numCache>
            </c:numRef>
          </c:val>
          <c:smooth val="0"/>
        </c:ser>
        <c:dLbls>
          <c:showLegendKey val="0"/>
          <c:showVal val="0"/>
          <c:showCatName val="0"/>
          <c:showSerName val="0"/>
          <c:showPercent val="0"/>
          <c:showBubbleSize val="0"/>
        </c:dLbls>
        <c:marker val="1"/>
        <c:smooth val="0"/>
        <c:axId val="145483768"/>
        <c:axId val="145485728"/>
      </c:lineChart>
      <c:catAx>
        <c:axId val="14548376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45485728"/>
        <c:crosses val="autoZero"/>
        <c:auto val="1"/>
        <c:lblAlgn val="ctr"/>
        <c:lblOffset val="100"/>
        <c:noMultiLvlLbl val="0"/>
      </c:catAx>
      <c:valAx>
        <c:axId val="145485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45483768"/>
        <c:crosses val="autoZero"/>
        <c:crossBetween val="between"/>
      </c:valAx>
      <c:spPr>
        <a:solidFill>
          <a:schemeClr val="bg1">
            <a:lumMod val="95000"/>
          </a:schemeClr>
        </a:solidFill>
        <a:ln>
          <a:noFill/>
        </a:ln>
        <a:effectLst/>
      </c:spPr>
    </c:plotArea>
    <c:legend>
      <c:legendPos val="r"/>
      <c:layout>
        <c:manualLayout>
          <c:xMode val="edge"/>
          <c:yMode val="edge"/>
          <c:x val="0.70826400066176332"/>
          <c:y val="0.21352533867251924"/>
          <c:w val="0.24336246289783223"/>
          <c:h val="0.566429098563168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0289860319184238E-2"/>
          <c:y val="3.081232492997199E-2"/>
          <c:w val="0.63933851174008649"/>
          <c:h val="0.90420653300690357"/>
        </c:manualLayout>
      </c:layout>
      <c:lineChart>
        <c:grouping val="standard"/>
        <c:varyColors val="0"/>
        <c:ser>
          <c:idx val="0"/>
          <c:order val="0"/>
          <c:tx>
            <c:strRef>
              <c:f>'Calculs Mixte'!$B$24</c:f>
              <c:strCache>
                <c:ptCount val="1"/>
                <c:pt idx="0">
                  <c:v>RMSF éclairage 100% direct</c:v>
                </c:pt>
              </c:strCache>
            </c:strRef>
          </c:tx>
          <c:spPr>
            <a:ln w="25400"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numRef>
              <c:f>'Liste Mixte'!$Q$13:$Q$25</c:f>
              <c:numCache>
                <c:formatCode>General</c:formatCode>
                <c:ptCount val="13"/>
                <c:pt idx="0">
                  <c:v>0</c:v>
                </c:pt>
                <c:pt idx="1">
                  <c:v>0.5</c:v>
                </c:pt>
                <c:pt idx="2">
                  <c:v>1</c:v>
                </c:pt>
                <c:pt idx="3">
                  <c:v>1.5</c:v>
                </c:pt>
                <c:pt idx="4">
                  <c:v>2</c:v>
                </c:pt>
                <c:pt idx="5">
                  <c:v>2.5</c:v>
                </c:pt>
                <c:pt idx="6">
                  <c:v>3</c:v>
                </c:pt>
                <c:pt idx="7">
                  <c:v>3.5</c:v>
                </c:pt>
                <c:pt idx="8">
                  <c:v>4</c:v>
                </c:pt>
                <c:pt idx="9">
                  <c:v>4.5</c:v>
                </c:pt>
                <c:pt idx="10">
                  <c:v>5</c:v>
                </c:pt>
                <c:pt idx="11">
                  <c:v>5.5</c:v>
                </c:pt>
                <c:pt idx="12">
                  <c:v>6</c:v>
                </c:pt>
              </c:numCache>
            </c:numRef>
          </c:cat>
          <c:val>
            <c:numRef>
              <c:f>'Calculs Mixte'!$E$24:$Q$24</c:f>
              <c:numCache>
                <c:formatCode>General</c:formatCode>
                <c:ptCount val="13"/>
                <c:pt idx="0">
                  <c:v>1</c:v>
                </c:pt>
                <c:pt idx="1">
                  <c:v>0.98</c:v>
                </c:pt>
                <c:pt idx="2">
                  <c:v>0.97</c:v>
                </c:pt>
                <c:pt idx="3">
                  <c:v>0.97</c:v>
                </c:pt>
                <c:pt idx="4">
                  <c:v>0.97</c:v>
                </c:pt>
                <c:pt idx="5">
                  <c:v>0.97</c:v>
                </c:pt>
                <c:pt idx="6">
                  <c:v>0.97</c:v>
                </c:pt>
                <c:pt idx="7">
                  <c:v>0.97</c:v>
                </c:pt>
                <c:pt idx="8">
                  <c:v>0.97</c:v>
                </c:pt>
                <c:pt idx="9">
                  <c:v>0.97</c:v>
                </c:pt>
                <c:pt idx="10">
                  <c:v>0.97</c:v>
                </c:pt>
                <c:pt idx="11">
                  <c:v>0.97</c:v>
                </c:pt>
                <c:pt idx="12">
                  <c:v>0.97</c:v>
                </c:pt>
              </c:numCache>
            </c:numRef>
          </c:val>
          <c:smooth val="0"/>
        </c:ser>
        <c:ser>
          <c:idx val="1"/>
          <c:order val="1"/>
          <c:tx>
            <c:strRef>
              <c:f>'Calculs Mixte'!$B$25</c:f>
              <c:strCache>
                <c:ptCount val="1"/>
                <c:pt idx="0">
                  <c:v>RMSF éclairage 50% direct</c:v>
                </c:pt>
              </c:strCache>
            </c:strRef>
          </c:tx>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numRef>
              <c:f>'Liste Mixte'!$Q$13:$Q$25</c:f>
              <c:numCache>
                <c:formatCode>General</c:formatCode>
                <c:ptCount val="13"/>
                <c:pt idx="0">
                  <c:v>0</c:v>
                </c:pt>
                <c:pt idx="1">
                  <c:v>0.5</c:v>
                </c:pt>
                <c:pt idx="2">
                  <c:v>1</c:v>
                </c:pt>
                <c:pt idx="3">
                  <c:v>1.5</c:v>
                </c:pt>
                <c:pt idx="4">
                  <c:v>2</c:v>
                </c:pt>
                <c:pt idx="5">
                  <c:v>2.5</c:v>
                </c:pt>
                <c:pt idx="6">
                  <c:v>3</c:v>
                </c:pt>
                <c:pt idx="7">
                  <c:v>3.5</c:v>
                </c:pt>
                <c:pt idx="8">
                  <c:v>4</c:v>
                </c:pt>
                <c:pt idx="9">
                  <c:v>4.5</c:v>
                </c:pt>
                <c:pt idx="10">
                  <c:v>5</c:v>
                </c:pt>
                <c:pt idx="11">
                  <c:v>5.5</c:v>
                </c:pt>
                <c:pt idx="12">
                  <c:v>6</c:v>
                </c:pt>
              </c:numCache>
            </c:numRef>
          </c:cat>
          <c:val>
            <c:numRef>
              <c:f>'Calculs Mixte'!$E$25:$Q$25</c:f>
              <c:numCache>
                <c:formatCode>General</c:formatCode>
                <c:ptCount val="13"/>
                <c:pt idx="0">
                  <c:v>1</c:v>
                </c:pt>
                <c:pt idx="1">
                  <c:v>0.97</c:v>
                </c:pt>
                <c:pt idx="2">
                  <c:v>0.96</c:v>
                </c:pt>
                <c:pt idx="3">
                  <c:v>0.95</c:v>
                </c:pt>
                <c:pt idx="4">
                  <c:v>0.95</c:v>
                </c:pt>
                <c:pt idx="5">
                  <c:v>0.95</c:v>
                </c:pt>
                <c:pt idx="6">
                  <c:v>0.95</c:v>
                </c:pt>
                <c:pt idx="7">
                  <c:v>0.95</c:v>
                </c:pt>
                <c:pt idx="8">
                  <c:v>0.95</c:v>
                </c:pt>
                <c:pt idx="9">
                  <c:v>0.95</c:v>
                </c:pt>
                <c:pt idx="10">
                  <c:v>0.95</c:v>
                </c:pt>
                <c:pt idx="11">
                  <c:v>0.95</c:v>
                </c:pt>
                <c:pt idx="12">
                  <c:v>0.95</c:v>
                </c:pt>
              </c:numCache>
            </c:numRef>
          </c:val>
          <c:smooth val="0"/>
        </c:ser>
        <c:ser>
          <c:idx val="2"/>
          <c:order val="2"/>
          <c:tx>
            <c:strRef>
              <c:f>'Calculs Mixte'!$B$26</c:f>
              <c:strCache>
                <c:ptCount val="1"/>
                <c:pt idx="0">
                  <c:v>RMSF éclairage 0% direct</c:v>
                </c:pt>
              </c:strCache>
            </c:strRef>
          </c:tx>
          <c:spPr>
            <a:ln w="25400" cap="rnd">
              <a:solidFill>
                <a:schemeClr val="accent3"/>
              </a:solid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cat>
            <c:numRef>
              <c:f>'Liste Mixte'!$Q$13:$Q$25</c:f>
              <c:numCache>
                <c:formatCode>General</c:formatCode>
                <c:ptCount val="13"/>
                <c:pt idx="0">
                  <c:v>0</c:v>
                </c:pt>
                <c:pt idx="1">
                  <c:v>0.5</c:v>
                </c:pt>
                <c:pt idx="2">
                  <c:v>1</c:v>
                </c:pt>
                <c:pt idx="3">
                  <c:v>1.5</c:v>
                </c:pt>
                <c:pt idx="4">
                  <c:v>2</c:v>
                </c:pt>
                <c:pt idx="5">
                  <c:v>2.5</c:v>
                </c:pt>
                <c:pt idx="6">
                  <c:v>3</c:v>
                </c:pt>
                <c:pt idx="7">
                  <c:v>3.5</c:v>
                </c:pt>
                <c:pt idx="8">
                  <c:v>4</c:v>
                </c:pt>
                <c:pt idx="9">
                  <c:v>4.5</c:v>
                </c:pt>
                <c:pt idx="10">
                  <c:v>5</c:v>
                </c:pt>
                <c:pt idx="11">
                  <c:v>5.5</c:v>
                </c:pt>
                <c:pt idx="12">
                  <c:v>6</c:v>
                </c:pt>
              </c:numCache>
            </c:numRef>
          </c:cat>
          <c:val>
            <c:numRef>
              <c:f>'Calculs Mixte'!$E$26:$Q$26</c:f>
              <c:numCache>
                <c:formatCode>General</c:formatCode>
                <c:ptCount val="13"/>
                <c:pt idx="0">
                  <c:v>1</c:v>
                </c:pt>
                <c:pt idx="1">
                  <c:v>0.95</c:v>
                </c:pt>
                <c:pt idx="2">
                  <c:v>0.93</c:v>
                </c:pt>
                <c:pt idx="3">
                  <c:v>0.92</c:v>
                </c:pt>
                <c:pt idx="4">
                  <c:v>0.92</c:v>
                </c:pt>
                <c:pt idx="5">
                  <c:v>0.92</c:v>
                </c:pt>
                <c:pt idx="6">
                  <c:v>0.92</c:v>
                </c:pt>
                <c:pt idx="7">
                  <c:v>0.92</c:v>
                </c:pt>
                <c:pt idx="8">
                  <c:v>0.92</c:v>
                </c:pt>
                <c:pt idx="9">
                  <c:v>0.92</c:v>
                </c:pt>
                <c:pt idx="10">
                  <c:v>0.92</c:v>
                </c:pt>
                <c:pt idx="11">
                  <c:v>0.92</c:v>
                </c:pt>
                <c:pt idx="12">
                  <c:v>0.92</c:v>
                </c:pt>
              </c:numCache>
            </c:numRef>
          </c:val>
          <c:smooth val="0"/>
        </c:ser>
        <c:dLbls>
          <c:showLegendKey val="0"/>
          <c:showVal val="0"/>
          <c:showCatName val="0"/>
          <c:showSerName val="0"/>
          <c:showPercent val="0"/>
          <c:showBubbleSize val="0"/>
        </c:dLbls>
        <c:marker val="1"/>
        <c:smooth val="0"/>
        <c:axId val="608243776"/>
        <c:axId val="608245344"/>
      </c:lineChart>
      <c:catAx>
        <c:axId val="6082437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608245344"/>
        <c:crosses val="autoZero"/>
        <c:auto val="1"/>
        <c:lblAlgn val="ctr"/>
        <c:lblOffset val="100"/>
        <c:tickLblSkip val="1"/>
        <c:tickMarkSkip val="5"/>
        <c:noMultiLvlLbl val="0"/>
      </c:catAx>
      <c:valAx>
        <c:axId val="608245344"/>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608243776"/>
        <c:crosses val="autoZero"/>
        <c:crossBetween val="between"/>
      </c:valAx>
      <c:spPr>
        <a:solidFill>
          <a:schemeClr val="bg1">
            <a:lumMod val="95000"/>
          </a:schemeClr>
        </a:solidFill>
        <a:ln>
          <a:noFill/>
        </a:ln>
        <a:effectLst/>
      </c:spPr>
    </c:plotArea>
    <c:legend>
      <c:legendPos val="r"/>
      <c:layout>
        <c:manualLayout>
          <c:xMode val="edge"/>
          <c:yMode val="edge"/>
          <c:x val="0.74501404334767429"/>
          <c:y val="0.47683076380158362"/>
          <c:w val="0.19699037620297463"/>
          <c:h val="0.141807715212069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0289860319184238E-2"/>
          <c:y val="3.081232492997199E-2"/>
          <c:w val="0.63933851174008649"/>
          <c:h val="0.90420653300690357"/>
        </c:manualLayout>
      </c:layout>
      <c:lineChart>
        <c:grouping val="standard"/>
        <c:varyColors val="0"/>
        <c:ser>
          <c:idx val="0"/>
          <c:order val="0"/>
          <c:tx>
            <c:strRef>
              <c:f>'Calculs Mixte'!$C$39</c:f>
              <c:strCache>
                <c:ptCount val="1"/>
                <c:pt idx="0">
                  <c:v>Tube nu</c:v>
                </c:pt>
              </c:strCache>
            </c:strRef>
          </c:tx>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numRef>
              <c:f>'Calculs Mixte'!$B$40:$B$46</c:f>
              <c:numCache>
                <c:formatCode>General</c:formatCode>
                <c:ptCount val="7"/>
                <c:pt idx="0">
                  <c:v>0</c:v>
                </c:pt>
                <c:pt idx="1">
                  <c:v>0.5</c:v>
                </c:pt>
                <c:pt idx="2">
                  <c:v>1</c:v>
                </c:pt>
                <c:pt idx="3">
                  <c:v>1.5</c:v>
                </c:pt>
                <c:pt idx="4">
                  <c:v>2</c:v>
                </c:pt>
                <c:pt idx="5">
                  <c:v>2.5</c:v>
                </c:pt>
                <c:pt idx="6">
                  <c:v>3</c:v>
                </c:pt>
              </c:numCache>
            </c:numRef>
          </c:cat>
          <c:val>
            <c:numRef>
              <c:f>'Calculs Mixte'!$C$40:$C$46</c:f>
              <c:numCache>
                <c:formatCode>General</c:formatCode>
                <c:ptCount val="7"/>
                <c:pt idx="0">
                  <c:v>0.60395375125530482</c:v>
                </c:pt>
                <c:pt idx="1">
                  <c:v>0.59187467623019874</c:v>
                </c:pt>
                <c:pt idx="2">
                  <c:v>0.57979560120509255</c:v>
                </c:pt>
                <c:pt idx="3">
                  <c:v>0.57375606369253951</c:v>
                </c:pt>
                <c:pt idx="4">
                  <c:v>0.56771652617998647</c:v>
                </c:pt>
                <c:pt idx="5">
                  <c:v>0.56167698866743354</c:v>
                </c:pt>
                <c:pt idx="6">
                  <c:v>0.5556374511548805</c:v>
                </c:pt>
              </c:numCache>
            </c:numRef>
          </c:val>
          <c:smooth val="0"/>
        </c:ser>
        <c:ser>
          <c:idx val="1"/>
          <c:order val="1"/>
          <c:tx>
            <c:strRef>
              <c:f>'Calculs Mixte'!$D$39</c:f>
              <c:strCache>
                <c:ptCount val="1"/>
                <c:pt idx="0">
                  <c:v>Luminaires ouverts sur le dessus (ventilés naturellement)</c:v>
                </c:pt>
              </c:strCache>
            </c:strRef>
          </c:tx>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numRef>
              <c:f>'Calculs Mixte'!$B$40:$B$46</c:f>
              <c:numCache>
                <c:formatCode>General</c:formatCode>
                <c:ptCount val="7"/>
                <c:pt idx="0">
                  <c:v>0</c:v>
                </c:pt>
                <c:pt idx="1">
                  <c:v>0.5</c:v>
                </c:pt>
                <c:pt idx="2">
                  <c:v>1</c:v>
                </c:pt>
                <c:pt idx="3">
                  <c:v>1.5</c:v>
                </c:pt>
                <c:pt idx="4">
                  <c:v>2</c:v>
                </c:pt>
                <c:pt idx="5">
                  <c:v>2.5</c:v>
                </c:pt>
                <c:pt idx="6">
                  <c:v>3</c:v>
                </c:pt>
              </c:numCache>
            </c:numRef>
          </c:cat>
          <c:val>
            <c:numRef>
              <c:f>'Calculs Mixte'!$D$40:$D$46</c:f>
              <c:numCache>
                <c:formatCode>General</c:formatCode>
                <c:ptCount val="7"/>
                <c:pt idx="0">
                  <c:v>0.60395375125530482</c:v>
                </c:pt>
                <c:pt idx="1">
                  <c:v>0.57979560120509255</c:v>
                </c:pt>
                <c:pt idx="2">
                  <c:v>0.57375606369253951</c:v>
                </c:pt>
                <c:pt idx="3">
                  <c:v>0.56771652617998647</c:v>
                </c:pt>
                <c:pt idx="4">
                  <c:v>0.5556374511548805</c:v>
                </c:pt>
                <c:pt idx="5">
                  <c:v>0.54959791364232735</c:v>
                </c:pt>
                <c:pt idx="6">
                  <c:v>0.53751883861722127</c:v>
                </c:pt>
              </c:numCache>
            </c:numRef>
          </c:val>
          <c:smooth val="0"/>
        </c:ser>
        <c:ser>
          <c:idx val="2"/>
          <c:order val="2"/>
          <c:tx>
            <c:strRef>
              <c:f>'Calculs Mixte'!$E$39</c:f>
              <c:strCache>
                <c:ptCount val="1"/>
                <c:pt idx="0">
                  <c:v>Luminaires fermés sur le dessus (non ventilés)</c:v>
                </c:pt>
              </c:strCache>
            </c:strRef>
          </c:tx>
          <c:spPr>
            <a:ln w="34925" cap="rnd">
              <a:solidFill>
                <a:schemeClr val="accent3"/>
              </a:solid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cat>
            <c:numRef>
              <c:f>'Calculs Mixte'!$B$40:$B$46</c:f>
              <c:numCache>
                <c:formatCode>General</c:formatCode>
                <c:ptCount val="7"/>
                <c:pt idx="0">
                  <c:v>0</c:v>
                </c:pt>
                <c:pt idx="1">
                  <c:v>0.5</c:v>
                </c:pt>
                <c:pt idx="2">
                  <c:v>1</c:v>
                </c:pt>
                <c:pt idx="3">
                  <c:v>1.5</c:v>
                </c:pt>
                <c:pt idx="4">
                  <c:v>2</c:v>
                </c:pt>
                <c:pt idx="5">
                  <c:v>2.5</c:v>
                </c:pt>
                <c:pt idx="6">
                  <c:v>3</c:v>
                </c:pt>
              </c:numCache>
            </c:numRef>
          </c:cat>
          <c:val>
            <c:numRef>
              <c:f>'Calculs Mixte'!$E$40:$E$46</c:f>
              <c:numCache>
                <c:formatCode>General</c:formatCode>
                <c:ptCount val="7"/>
                <c:pt idx="0">
                  <c:v>0.60395375125530482</c:v>
                </c:pt>
                <c:pt idx="1">
                  <c:v>0.57375606369253951</c:v>
                </c:pt>
                <c:pt idx="2">
                  <c:v>0.56771652617998647</c:v>
                </c:pt>
                <c:pt idx="3">
                  <c:v>0.56167698866743354</c:v>
                </c:pt>
                <c:pt idx="4">
                  <c:v>0.54959791364232735</c:v>
                </c:pt>
                <c:pt idx="5">
                  <c:v>0.53751883861722127</c:v>
                </c:pt>
                <c:pt idx="6">
                  <c:v>0.52543976359211519</c:v>
                </c:pt>
              </c:numCache>
            </c:numRef>
          </c:val>
          <c:smooth val="0"/>
        </c:ser>
        <c:ser>
          <c:idx val="3"/>
          <c:order val="3"/>
          <c:tx>
            <c:strRef>
              <c:f>'Calculs Mixte'!$F$39</c:f>
              <c:strCache>
                <c:ptCount val="1"/>
                <c:pt idx="0">
                  <c:v>Luminaires fermés IP2X, protégés contre les corps solides supérieurs a 12 mm</c:v>
                </c:pt>
              </c:strCache>
            </c:strRef>
          </c:tx>
          <c:spPr>
            <a:ln w="349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7150" dist="19050" dir="5400000" algn="ctr" rotWithShape="0">
                  <a:srgbClr val="000000">
                    <a:alpha val="63000"/>
                  </a:srgbClr>
                </a:outerShdw>
              </a:effectLst>
            </c:spPr>
          </c:marker>
          <c:cat>
            <c:numRef>
              <c:f>'Calculs Mixte'!$B$40:$B$46</c:f>
              <c:numCache>
                <c:formatCode>General</c:formatCode>
                <c:ptCount val="7"/>
                <c:pt idx="0">
                  <c:v>0</c:v>
                </c:pt>
                <c:pt idx="1">
                  <c:v>0.5</c:v>
                </c:pt>
                <c:pt idx="2">
                  <c:v>1</c:v>
                </c:pt>
                <c:pt idx="3">
                  <c:v>1.5</c:v>
                </c:pt>
                <c:pt idx="4">
                  <c:v>2</c:v>
                </c:pt>
                <c:pt idx="5">
                  <c:v>2.5</c:v>
                </c:pt>
                <c:pt idx="6">
                  <c:v>3</c:v>
                </c:pt>
              </c:numCache>
            </c:numRef>
          </c:cat>
          <c:val>
            <c:numRef>
              <c:f>'Calculs Mixte'!$F$40:$F$46</c:f>
              <c:numCache>
                <c:formatCode>General</c:formatCode>
                <c:ptCount val="7"/>
                <c:pt idx="0">
                  <c:v>0.60395375125530482</c:v>
                </c:pt>
                <c:pt idx="1">
                  <c:v>0.56771652617998647</c:v>
                </c:pt>
                <c:pt idx="2">
                  <c:v>0.56771652617998647</c:v>
                </c:pt>
                <c:pt idx="3">
                  <c:v>0.56167698866743354</c:v>
                </c:pt>
                <c:pt idx="4">
                  <c:v>0.54959791364232735</c:v>
                </c:pt>
                <c:pt idx="5">
                  <c:v>0.54355837612977431</c:v>
                </c:pt>
                <c:pt idx="6">
                  <c:v>0.53751883861722127</c:v>
                </c:pt>
              </c:numCache>
            </c:numRef>
          </c:val>
          <c:smooth val="0"/>
        </c:ser>
        <c:ser>
          <c:idx val="4"/>
          <c:order val="4"/>
          <c:tx>
            <c:strRef>
              <c:f>'Calculs Mixte'!$G$39</c:f>
              <c:strCache>
                <c:ptCount val="1"/>
                <c:pt idx="0">
                  <c:v>Lumianires fermés IP5X, protégés contre la poussière</c:v>
                </c:pt>
              </c:strCache>
            </c:strRef>
          </c:tx>
          <c:spPr>
            <a:ln w="349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solidFill>
                  <a:schemeClr val="accent5"/>
                </a:solidFill>
                <a:round/>
              </a:ln>
              <a:effectLst>
                <a:outerShdw blurRad="57150" dist="19050" dir="5400000" algn="ctr" rotWithShape="0">
                  <a:srgbClr val="000000">
                    <a:alpha val="63000"/>
                  </a:srgbClr>
                </a:outerShdw>
              </a:effectLst>
            </c:spPr>
          </c:marker>
          <c:cat>
            <c:numRef>
              <c:f>'Calculs Mixte'!$B$40:$B$46</c:f>
              <c:numCache>
                <c:formatCode>General</c:formatCode>
                <c:ptCount val="7"/>
                <c:pt idx="0">
                  <c:v>0</c:v>
                </c:pt>
                <c:pt idx="1">
                  <c:v>0.5</c:v>
                </c:pt>
                <c:pt idx="2">
                  <c:v>1</c:v>
                </c:pt>
                <c:pt idx="3">
                  <c:v>1.5</c:v>
                </c:pt>
                <c:pt idx="4">
                  <c:v>2</c:v>
                </c:pt>
                <c:pt idx="5">
                  <c:v>2.5</c:v>
                </c:pt>
                <c:pt idx="6">
                  <c:v>3</c:v>
                </c:pt>
              </c:numCache>
            </c:numRef>
          </c:cat>
          <c:val>
            <c:numRef>
              <c:f>'Calculs Mixte'!$G$40:$G$46</c:f>
              <c:numCache>
                <c:formatCode>General</c:formatCode>
                <c:ptCount val="7"/>
                <c:pt idx="0">
                  <c:v>0.60395375125530482</c:v>
                </c:pt>
                <c:pt idx="1">
                  <c:v>0.56771652617998647</c:v>
                </c:pt>
                <c:pt idx="2">
                  <c:v>0.57979560120509255</c:v>
                </c:pt>
                <c:pt idx="3">
                  <c:v>0.5556374511548805</c:v>
                </c:pt>
                <c:pt idx="4">
                  <c:v>0.56167698866743354</c:v>
                </c:pt>
                <c:pt idx="5">
                  <c:v>0.5556374511548805</c:v>
                </c:pt>
                <c:pt idx="6">
                  <c:v>0.5556374511548805</c:v>
                </c:pt>
              </c:numCache>
            </c:numRef>
          </c:val>
          <c:smooth val="0"/>
        </c:ser>
        <c:ser>
          <c:idx val="5"/>
          <c:order val="5"/>
          <c:tx>
            <c:strRef>
              <c:f>'Calculs Mixte'!$H$39</c:f>
              <c:strCache>
                <c:ptCount val="1"/>
                <c:pt idx="0">
                  <c:v>Luminaires assurant un éclairage indirect vers le haut</c:v>
                </c:pt>
              </c:strCache>
            </c:strRef>
          </c:tx>
          <c:spPr>
            <a:ln w="349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7150" dist="19050" dir="5400000" algn="ctr" rotWithShape="0">
                  <a:srgbClr val="000000">
                    <a:alpha val="63000"/>
                  </a:srgbClr>
                </a:outerShdw>
              </a:effectLst>
            </c:spPr>
          </c:marker>
          <c:cat>
            <c:numRef>
              <c:f>'Calculs Mixte'!$B$40:$B$46</c:f>
              <c:numCache>
                <c:formatCode>General</c:formatCode>
                <c:ptCount val="7"/>
                <c:pt idx="0">
                  <c:v>0</c:v>
                </c:pt>
                <c:pt idx="1">
                  <c:v>0.5</c:v>
                </c:pt>
                <c:pt idx="2">
                  <c:v>1</c:v>
                </c:pt>
                <c:pt idx="3">
                  <c:v>1.5</c:v>
                </c:pt>
                <c:pt idx="4">
                  <c:v>2</c:v>
                </c:pt>
                <c:pt idx="5">
                  <c:v>2.5</c:v>
                </c:pt>
                <c:pt idx="6">
                  <c:v>3</c:v>
                </c:pt>
              </c:numCache>
            </c:numRef>
          </c:cat>
          <c:val>
            <c:numRef>
              <c:f>'Calculs Mixte'!$H$40:$H$46</c:f>
              <c:numCache>
                <c:formatCode>General</c:formatCode>
                <c:ptCount val="7"/>
                <c:pt idx="0">
                  <c:v>0.60395375125530482</c:v>
                </c:pt>
                <c:pt idx="1">
                  <c:v>0.56771652617998647</c:v>
                </c:pt>
                <c:pt idx="2">
                  <c:v>0.56167698866743354</c:v>
                </c:pt>
                <c:pt idx="3">
                  <c:v>0.54959791364232735</c:v>
                </c:pt>
                <c:pt idx="4">
                  <c:v>0.53147930110466823</c:v>
                </c:pt>
                <c:pt idx="5">
                  <c:v>0.51940022607956216</c:v>
                </c:pt>
                <c:pt idx="6">
                  <c:v>0.51336068856700912</c:v>
                </c:pt>
              </c:numCache>
            </c:numRef>
          </c:val>
          <c:smooth val="0"/>
        </c:ser>
        <c:ser>
          <c:idx val="6"/>
          <c:order val="6"/>
          <c:tx>
            <c:strRef>
              <c:f>'Calculs Mixte'!$I$39</c:f>
              <c:strCache>
                <c:ptCount val="1"/>
                <c:pt idx="0">
                  <c:v>Luminaires à ventilation forcée</c:v>
                </c:pt>
              </c:strCache>
            </c:strRef>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9525">
                <a:solidFill>
                  <a:schemeClr val="accent1">
                    <a:lumMod val="60000"/>
                  </a:schemeClr>
                </a:solidFill>
                <a:round/>
              </a:ln>
              <a:effectLst>
                <a:outerShdw blurRad="57150" dist="19050" dir="5400000" algn="ctr" rotWithShape="0">
                  <a:srgbClr val="000000">
                    <a:alpha val="63000"/>
                  </a:srgbClr>
                </a:outerShdw>
              </a:effectLst>
            </c:spPr>
          </c:marker>
          <c:cat>
            <c:numRef>
              <c:f>'Calculs Mixte'!$B$40:$B$46</c:f>
              <c:numCache>
                <c:formatCode>General</c:formatCode>
                <c:ptCount val="7"/>
                <c:pt idx="0">
                  <c:v>0</c:v>
                </c:pt>
                <c:pt idx="1">
                  <c:v>0.5</c:v>
                </c:pt>
                <c:pt idx="2">
                  <c:v>1</c:v>
                </c:pt>
                <c:pt idx="3">
                  <c:v>1.5</c:v>
                </c:pt>
                <c:pt idx="4">
                  <c:v>2</c:v>
                </c:pt>
                <c:pt idx="5">
                  <c:v>2.5</c:v>
                </c:pt>
                <c:pt idx="6">
                  <c:v>3</c:v>
                </c:pt>
              </c:numCache>
            </c:numRef>
          </c:cat>
          <c:val>
            <c:numRef>
              <c:f>'Calculs Mixte'!$I$40:$I$46</c:f>
              <c:numCache>
                <c:formatCode>General</c:formatCode>
                <c:ptCount val="7"/>
                <c:pt idx="0">
                  <c:v>0.60395375125530482</c:v>
                </c:pt>
                <c:pt idx="1">
                  <c:v>0.60395375125530482</c:v>
                </c:pt>
                <c:pt idx="2">
                  <c:v>0.60395375125530482</c:v>
                </c:pt>
                <c:pt idx="3">
                  <c:v>0.59791421374275178</c:v>
                </c:pt>
                <c:pt idx="4">
                  <c:v>0.59791421374275178</c:v>
                </c:pt>
                <c:pt idx="5">
                  <c:v>0.59187467623019874</c:v>
                </c:pt>
                <c:pt idx="6">
                  <c:v>0.59187467623019874</c:v>
                </c:pt>
              </c:numCache>
            </c:numRef>
          </c:val>
          <c:smooth val="0"/>
        </c:ser>
        <c:dLbls>
          <c:showLegendKey val="0"/>
          <c:showVal val="0"/>
          <c:showCatName val="0"/>
          <c:showSerName val="0"/>
          <c:showPercent val="0"/>
          <c:showBubbleSize val="0"/>
        </c:dLbls>
        <c:marker val="1"/>
        <c:smooth val="0"/>
        <c:axId val="608242208"/>
        <c:axId val="608245736"/>
      </c:lineChart>
      <c:catAx>
        <c:axId val="6082422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608245736"/>
        <c:crosses val="autoZero"/>
        <c:auto val="1"/>
        <c:lblAlgn val="ctr"/>
        <c:lblOffset val="100"/>
        <c:tickLblSkip val="1"/>
        <c:tickMarkSkip val="5"/>
        <c:noMultiLvlLbl val="0"/>
      </c:catAx>
      <c:valAx>
        <c:axId val="608245736"/>
        <c:scaling>
          <c:orientation val="minMax"/>
          <c:min val="0.4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608242208"/>
        <c:crosses val="autoZero"/>
        <c:crossBetween val="between"/>
      </c:valAx>
      <c:spPr>
        <a:solidFill>
          <a:schemeClr val="bg1">
            <a:lumMod val="95000"/>
          </a:schemeClr>
        </a:solidFill>
        <a:ln>
          <a:noFill/>
        </a:ln>
        <a:effectLst/>
      </c:spPr>
    </c:plotArea>
    <c:legend>
      <c:legendPos val="r"/>
      <c:layout>
        <c:manualLayout>
          <c:xMode val="edge"/>
          <c:yMode val="edge"/>
          <c:x val="0.69996902414225237"/>
          <c:y val="0.2639456097399589"/>
          <c:w val="0.28952046534723702"/>
          <c:h val="0.488099869869207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4146314663610325E-2"/>
          <c:y val="3.7225032382047676E-2"/>
          <c:w val="0.61716720638984723"/>
          <c:h val="0.86461391150562994"/>
        </c:manualLayout>
      </c:layout>
      <c:lineChart>
        <c:grouping val="standard"/>
        <c:varyColors val="0"/>
        <c:ser>
          <c:idx val="0"/>
          <c:order val="0"/>
          <c:tx>
            <c:strRef>
              <c:f>'Types de lampes'!$B$16:$F$16</c:f>
              <c:strCache>
                <c:ptCount val="5"/>
                <c:pt idx="0">
                  <c:v>Lampe incandescente</c:v>
                </c:pt>
              </c:strCache>
            </c:strRef>
          </c:tx>
          <c:spPr>
            <a:ln w="25400"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lampes'!$G$16:$BE$16</c:f>
              <c:numCache>
                <c:formatCode>General</c:formatCode>
                <c:ptCount val="51"/>
                <c:pt idx="0">
                  <c:v>1</c:v>
                </c:pt>
                <c:pt idx="1">
                  <c:v>0.5</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1"/>
          <c:order val="1"/>
          <c:tx>
            <c:strRef>
              <c:f>'Types de lampes'!$B$17:$F$17</c:f>
              <c:strCache>
                <c:ptCount val="5"/>
                <c:pt idx="0">
                  <c:v>Lampe halogène</c:v>
                </c:pt>
              </c:strCache>
            </c:strRef>
          </c:tx>
          <c:spPr>
            <a:ln w="25400"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lampes'!$G$17:$BE$17</c:f>
              <c:numCache>
                <c:formatCode>General</c:formatCode>
                <c:ptCount val="51"/>
                <c:pt idx="0">
                  <c:v>1</c:v>
                </c:pt>
                <c:pt idx="1">
                  <c:v>0.78</c:v>
                </c:pt>
                <c:pt idx="2">
                  <c:v>0.64102564102564097</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2"/>
          <c:order val="2"/>
          <c:tx>
            <c:strRef>
              <c:f>'Types de lampes'!$B$18:$F$18</c:f>
              <c:strCache>
                <c:ptCount val="5"/>
                <c:pt idx="0">
                  <c:v>Lampe fluorescente triphosphore</c:v>
                </c:pt>
              </c:strCache>
            </c:strRef>
          </c:tx>
          <c:spPr>
            <a:ln w="25400" cap="rnd">
              <a:solidFill>
                <a:schemeClr val="accent3"/>
              </a:solid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lampes'!$G$18:$BE$18</c:f>
              <c:numCache>
                <c:formatCode>General</c:formatCode>
                <c:ptCount val="51"/>
                <c:pt idx="0">
                  <c:v>1</c:v>
                </c:pt>
                <c:pt idx="1">
                  <c:v>1</c:v>
                </c:pt>
                <c:pt idx="2">
                  <c:v>1</c:v>
                </c:pt>
                <c:pt idx="3">
                  <c:v>1</c:v>
                </c:pt>
                <c:pt idx="4">
                  <c:v>0.99809999999999999</c:v>
                </c:pt>
                <c:pt idx="5">
                  <c:v>0.99679390842600946</c:v>
                </c:pt>
                <c:pt idx="6">
                  <c:v>0.99577847019800991</c:v>
                </c:pt>
                <c:pt idx="7">
                  <c:v>0.99565963460179674</c:v>
                </c:pt>
                <c:pt idx="8">
                  <c:v>0.99584347120843464</c:v>
                </c:pt>
                <c:pt idx="9">
                  <c:v>0.99664053751399784</c:v>
                </c:pt>
                <c:pt idx="10">
                  <c:v>0.99734422880490303</c:v>
                </c:pt>
                <c:pt idx="11">
                  <c:v>0.99795165915608353</c:v>
                </c:pt>
                <c:pt idx="12">
                  <c:v>0.99743431855500819</c:v>
                </c:pt>
                <c:pt idx="13">
                  <c:v>0.99516411153410844</c:v>
                </c:pt>
                <c:pt idx="14">
                  <c:v>0.99017783291976846</c:v>
                </c:pt>
                <c:pt idx="15">
                  <c:v>0.9812049702412029</c:v>
                </c:pt>
                <c:pt idx="16">
                  <c:v>0.96658508034479096</c:v>
                </c:pt>
                <c:pt idx="17">
                  <c:v>0.94374105471760428</c:v>
                </c:pt>
                <c:pt idx="18">
                  <c:v>0.90853943070461973</c:v>
                </c:pt>
                <c:pt idx="19">
                  <c:v>0.85182331792501276</c:v>
                </c:pt>
                <c:pt idx="20">
                  <c:v>0.75369309617123903</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3"/>
          <c:order val="3"/>
          <c:tx>
            <c:strRef>
              <c:f>'Types de lampes'!$B$19:$F$19</c:f>
              <c:strCache>
                <c:ptCount val="5"/>
                <c:pt idx="0">
                  <c:v>Lampe fluocompacte</c:v>
                </c:pt>
              </c:strCache>
            </c:strRef>
          </c:tx>
          <c:spPr>
            <a:ln w="25400"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lampes'!$G$19:$BE$19</c:f>
              <c:numCache>
                <c:formatCode>General</c:formatCode>
                <c:ptCount val="51"/>
                <c:pt idx="0">
                  <c:v>1</c:v>
                </c:pt>
                <c:pt idx="1">
                  <c:v>0.98760000000000003</c:v>
                </c:pt>
                <c:pt idx="2">
                  <c:v>0.99534224382341019</c:v>
                </c:pt>
                <c:pt idx="3">
                  <c:v>0.9940996948118006</c:v>
                </c:pt>
                <c:pt idx="4">
                  <c:v>0.9905853458862055</c:v>
                </c:pt>
                <c:pt idx="5">
                  <c:v>0.9879132231404959</c:v>
                </c:pt>
                <c:pt idx="6">
                  <c:v>0.98420997594896997</c:v>
                </c:pt>
                <c:pt idx="7">
                  <c:v>0.97237569060773477</c:v>
                </c:pt>
                <c:pt idx="8">
                  <c:v>0.93924825174825177</c:v>
                </c:pt>
                <c:pt idx="9">
                  <c:v>0.86051651931130757</c:v>
                </c:pt>
                <c:pt idx="10">
                  <c:v>0.67608489928349325</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4"/>
          <c:order val="4"/>
          <c:tx>
            <c:strRef>
              <c:f>'Types de lampes'!$B$20:$F$20</c:f>
              <c:strCache>
                <c:ptCount val="5"/>
                <c:pt idx="0">
                  <c:v>lampe au mercure</c:v>
                </c:pt>
              </c:strCache>
            </c:strRef>
          </c:tx>
          <c:spPr>
            <a:ln w="25400"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solidFill>
                  <a:schemeClr val="accent5"/>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lampes'!$G$20:$BE$20</c:f>
              <c:numCache>
                <c:formatCode>General</c:formatCode>
                <c:ptCount val="51"/>
                <c:pt idx="0">
                  <c:v>1</c:v>
                </c:pt>
                <c:pt idx="1">
                  <c:v>0.9899</c:v>
                </c:pt>
                <c:pt idx="2">
                  <c:v>0.99232245681381948</c:v>
                </c:pt>
                <c:pt idx="3">
                  <c:v>0.99236485798635865</c:v>
                </c:pt>
                <c:pt idx="4">
                  <c:v>0.99107509232663105</c:v>
                </c:pt>
                <c:pt idx="5">
                  <c:v>0.9887175240658318</c:v>
                </c:pt>
                <c:pt idx="6">
                  <c:v>0.9855527638190954</c:v>
                </c:pt>
                <c:pt idx="7">
                  <c:v>0.98204801359677074</c:v>
                </c:pt>
                <c:pt idx="8">
                  <c:v>0.97793401838831806</c:v>
                </c:pt>
                <c:pt idx="9">
                  <c:v>0.97389669284371194</c:v>
                </c:pt>
                <c:pt idx="10">
                  <c:v>0.96978989210675759</c:v>
                </c:pt>
                <c:pt idx="11">
                  <c:v>0.96568684857711673</c:v>
                </c:pt>
                <c:pt idx="12">
                  <c:v>0.96179966044142617</c:v>
                </c:pt>
                <c:pt idx="13">
                  <c:v>0.95801286092548232</c:v>
                </c:pt>
                <c:pt idx="14">
                  <c:v>0.95446170044748613</c:v>
                </c:pt>
                <c:pt idx="15">
                  <c:v>0.95077220077220082</c:v>
                </c:pt>
                <c:pt idx="16">
                  <c:v>0.94735315445975343</c:v>
                </c:pt>
                <c:pt idx="17">
                  <c:v>0.94350887936313532</c:v>
                </c:pt>
                <c:pt idx="18">
                  <c:v>0.93899075125750453</c:v>
                </c:pt>
                <c:pt idx="19">
                  <c:v>0.93347157421807503</c:v>
                </c:pt>
                <c:pt idx="20">
                  <c:v>0.92558311736393928</c:v>
                </c:pt>
                <c:pt idx="21">
                  <c:v>0.91459999999999997</c:v>
                </c:pt>
                <c:pt idx="22">
                  <c:v>0.89831620380494204</c:v>
                </c:pt>
                <c:pt idx="23">
                  <c:v>0.87317429406037006</c:v>
                </c:pt>
                <c:pt idx="24">
                  <c:v>0.83300808475048782</c:v>
                </c:pt>
                <c:pt idx="25">
                  <c:v>0.76472556894243637</c:v>
                </c:pt>
                <c:pt idx="26">
                  <c:v>0.6323851203501093</c:v>
                </c:pt>
                <c:pt idx="27">
                  <c:v>0.29688581314878898</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5"/>
          <c:order val="5"/>
          <c:tx>
            <c:strRef>
              <c:f>'Types de lampes'!$B$21:$F$21</c:f>
              <c:strCache>
                <c:ptCount val="5"/>
                <c:pt idx="0">
                  <c:v>Lampes aux halogénures métalliques</c:v>
                </c:pt>
              </c:strCache>
            </c:strRef>
          </c:tx>
          <c:spPr>
            <a:ln w="25400"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lampes'!$G$21:$BE$21</c:f>
              <c:numCache>
                <c:formatCode>General</c:formatCode>
                <c:ptCount val="51"/>
                <c:pt idx="0">
                  <c:v>1</c:v>
                </c:pt>
                <c:pt idx="1">
                  <c:v>0.99029999999999996</c:v>
                </c:pt>
                <c:pt idx="2">
                  <c:v>0.9934363324245179</c:v>
                </c:pt>
                <c:pt idx="3">
                  <c:v>0.99166497255539743</c:v>
                </c:pt>
                <c:pt idx="4">
                  <c:v>0.98749487494874955</c:v>
                </c:pt>
                <c:pt idx="5">
                  <c:v>0.98183516711646246</c:v>
                </c:pt>
                <c:pt idx="6">
                  <c:v>0.97579025266941544</c:v>
                </c:pt>
                <c:pt idx="7">
                  <c:v>0.96988082340195014</c:v>
                </c:pt>
                <c:pt idx="8">
                  <c:v>0.96470062555853442</c:v>
                </c:pt>
                <c:pt idx="9">
                  <c:v>0.96086150995831399</c:v>
                </c:pt>
                <c:pt idx="10">
                  <c:v>0.95866473849120271</c:v>
                </c:pt>
                <c:pt idx="11">
                  <c:v>0.95813953488372094</c:v>
                </c:pt>
                <c:pt idx="12">
                  <c:v>0.95959065861978488</c:v>
                </c:pt>
                <c:pt idx="13">
                  <c:v>0.96267432321575053</c:v>
                </c:pt>
                <c:pt idx="14">
                  <c:v>0.9664820338020168</c:v>
                </c:pt>
                <c:pt idx="15">
                  <c:v>0.97002204261572378</c:v>
                </c:pt>
                <c:pt idx="16">
                  <c:v>0.97136797454931068</c:v>
                </c:pt>
                <c:pt idx="17">
                  <c:v>0.96834061135371186</c:v>
                </c:pt>
                <c:pt idx="18">
                  <c:v>0.95828635851183763</c:v>
                </c:pt>
                <c:pt idx="19">
                  <c:v>0.93663865546218494</c:v>
                </c:pt>
                <c:pt idx="20">
                  <c:v>0.897182845863987</c:v>
                </c:pt>
                <c:pt idx="21">
                  <c:v>0.82579999999999998</c:v>
                </c:pt>
                <c:pt idx="22">
                  <c:v>0.68757568418503268</c:v>
                </c:pt>
                <c:pt idx="23">
                  <c:v>0.34519196900317017</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6"/>
          <c:order val="6"/>
          <c:tx>
            <c:strRef>
              <c:f>'Types de lampes'!$B$22:$F$22</c:f>
              <c:strCache>
                <c:ptCount val="5"/>
                <c:pt idx="0">
                  <c:v>Lampes aux halogénures métaliques à brûleur céramique</c:v>
                </c:pt>
              </c:strCache>
            </c:strRef>
          </c:tx>
          <c:spPr>
            <a:ln w="25400" cap="rnd">
              <a:solidFill>
                <a:schemeClr val="accent1">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9525">
                <a:solidFill>
                  <a:schemeClr val="accent1">
                    <a:lumMod val="60000"/>
                  </a:schemeClr>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lampes'!$G$22:$BE$22</c:f>
              <c:numCache>
                <c:formatCode>General</c:formatCode>
                <c:ptCount val="51"/>
                <c:pt idx="0">
                  <c:v>1</c:v>
                </c:pt>
                <c:pt idx="1">
                  <c:v>0.99048881517688014</c:v>
                </c:pt>
                <c:pt idx="2">
                  <c:v>0.99002053737503848</c:v>
                </c:pt>
                <c:pt idx="3">
                  <c:v>0.99523023615469475</c:v>
                </c:pt>
                <c:pt idx="4">
                  <c:v>1.0014956146677834</c:v>
                </c:pt>
                <c:pt idx="5">
                  <c:v>1.0046941057368146</c:v>
                </c:pt>
                <c:pt idx="6">
                  <c:v>1.0018370763571771</c:v>
                </c:pt>
                <c:pt idx="7">
                  <c:v>0.99109359020785193</c:v>
                </c:pt>
                <c:pt idx="8">
                  <c:v>0.97133890868951378</c:v>
                </c:pt>
                <c:pt idx="9">
                  <c:v>0.94134931217952711</c:v>
                </c:pt>
                <c:pt idx="10">
                  <c:v>0.89867611039782014</c:v>
                </c:pt>
                <c:pt idx="11">
                  <c:v>0.83769595325920632</c:v>
                </c:pt>
                <c:pt idx="12">
                  <c:v>0.74468429691169802</c:v>
                </c:pt>
                <c:pt idx="13">
                  <c:v>0.57991873885022249</c:v>
                </c:pt>
                <c:pt idx="14">
                  <c:v>0.17035915047448347</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7"/>
          <c:order val="7"/>
          <c:tx>
            <c:strRef>
              <c:f>'Types de lampes'!$B$23:$F$23</c:f>
              <c:strCache>
                <c:ptCount val="5"/>
                <c:pt idx="0">
                  <c:v>Lampe au sodium haute pression</c:v>
                </c:pt>
              </c:strCache>
            </c:strRef>
          </c:tx>
          <c:spPr>
            <a:ln w="25400" cap="rnd">
              <a:solidFill>
                <a:schemeClr val="accent2">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9525">
                <a:solidFill>
                  <a:schemeClr val="accent2">
                    <a:lumMod val="60000"/>
                  </a:schemeClr>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lampes'!$G$23:$BE$23</c:f>
              <c:numCache>
                <c:formatCode>General</c:formatCode>
                <c:ptCount val="51"/>
                <c:pt idx="0">
                  <c:v>1</c:v>
                </c:pt>
                <c:pt idx="1">
                  <c:v>0.99739999999999995</c:v>
                </c:pt>
                <c:pt idx="2">
                  <c:v>0.99729296170042114</c:v>
                </c:pt>
                <c:pt idx="3">
                  <c:v>0.99929627023223078</c:v>
                </c:pt>
                <c:pt idx="4">
                  <c:v>1.0001006036217304</c:v>
                </c:pt>
                <c:pt idx="5">
                  <c:v>1.0002011870033196</c:v>
                </c:pt>
                <c:pt idx="6">
                  <c:v>0.99959770692949823</c:v>
                </c:pt>
                <c:pt idx="7">
                  <c:v>0.99879263507395111</c:v>
                </c:pt>
                <c:pt idx="8">
                  <c:v>0.99768308653168114</c:v>
                </c:pt>
                <c:pt idx="9">
                  <c:v>0.99666801292407114</c:v>
                </c:pt>
                <c:pt idx="10">
                  <c:v>0.99554249822713003</c:v>
                </c:pt>
                <c:pt idx="11">
                  <c:v>0.99470845629388427</c:v>
                </c:pt>
                <c:pt idx="12">
                  <c:v>0.99406649616368281</c:v>
                </c:pt>
                <c:pt idx="13">
                  <c:v>0.99351651744365543</c:v>
                </c:pt>
                <c:pt idx="14">
                  <c:v>0.99326703956909046</c:v>
                </c:pt>
                <c:pt idx="15">
                  <c:v>0.99322139952028377</c:v>
                </c:pt>
                <c:pt idx="16">
                  <c:v>0.993280134397312</c:v>
                </c:pt>
                <c:pt idx="17">
                  <c:v>0.99334038054968288</c:v>
                </c:pt>
                <c:pt idx="18">
                  <c:v>0.99318931573906566</c:v>
                </c:pt>
                <c:pt idx="19">
                  <c:v>0.99292831886853095</c:v>
                </c:pt>
                <c:pt idx="20">
                  <c:v>0.99201467573108881</c:v>
                </c:pt>
                <c:pt idx="21">
                  <c:v>0.99031872076580008</c:v>
                </c:pt>
                <c:pt idx="22">
                  <c:v>0.98758787346221444</c:v>
                </c:pt>
                <c:pt idx="23">
                  <c:v>0.98331664998331658</c:v>
                </c:pt>
                <c:pt idx="24">
                  <c:v>0.9771519058929985</c:v>
                </c:pt>
                <c:pt idx="25">
                  <c:v>0.96839912026854957</c:v>
                </c:pt>
                <c:pt idx="26">
                  <c:v>0.95625149414295962</c:v>
                </c:pt>
                <c:pt idx="27">
                  <c:v>0.93924999999999992</c:v>
                </c:pt>
                <c:pt idx="28">
                  <c:v>0.91522491349480972</c:v>
                </c:pt>
                <c:pt idx="29">
                  <c:v>0.88003489893849063</c:v>
                </c:pt>
                <c:pt idx="30">
                  <c:v>0.82617316589557177</c:v>
                </c:pt>
                <c:pt idx="31">
                  <c:v>0.73499999999999999</c:v>
                </c:pt>
                <c:pt idx="32">
                  <c:v>0.55102040816326536</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8"/>
          <c:order val="8"/>
          <c:tx>
            <c:strRef>
              <c:f>'Types de lampes'!$B$24:$F$24</c:f>
              <c:strCache>
                <c:ptCount val="5"/>
                <c:pt idx="0">
                  <c:v>Lampe LED</c:v>
                </c:pt>
              </c:strCache>
            </c:strRef>
          </c:tx>
          <c:spPr>
            <a:ln w="25400" cap="rnd">
              <a:solidFill>
                <a:schemeClr val="accent3">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w="9525">
                <a:solidFill>
                  <a:schemeClr val="accent3">
                    <a:lumMod val="60000"/>
                  </a:schemeClr>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lampes'!$G$24:$BE$24</c:f>
              <c:numCache>
                <c:formatCode>General</c:formatCode>
                <c:ptCount val="51"/>
                <c:pt idx="0">
                  <c:v>1</c:v>
                </c:pt>
                <c:pt idx="1">
                  <c:v>0.99428571428571433</c:v>
                </c:pt>
                <c:pt idx="2">
                  <c:v>0.99425287356321834</c:v>
                </c:pt>
                <c:pt idx="3">
                  <c:v>0.99421965317919081</c:v>
                </c:pt>
                <c:pt idx="4">
                  <c:v>0.99418604651162779</c:v>
                </c:pt>
                <c:pt idx="5">
                  <c:v>0.99415204678362579</c:v>
                </c:pt>
                <c:pt idx="6">
                  <c:v>0.99411764705882355</c:v>
                </c:pt>
                <c:pt idx="7">
                  <c:v>0.99408284023668636</c:v>
                </c:pt>
                <c:pt idx="8">
                  <c:v>0.99404761904761907</c:v>
                </c:pt>
                <c:pt idx="9">
                  <c:v>0.99401197604790426</c:v>
                </c:pt>
                <c:pt idx="10">
                  <c:v>0.99397590361445776</c:v>
                </c:pt>
                <c:pt idx="11">
                  <c:v>0.99393939393939401</c:v>
                </c:pt>
                <c:pt idx="12">
                  <c:v>0.99390243902439024</c:v>
                </c:pt>
                <c:pt idx="13">
                  <c:v>0.99386503067484655</c:v>
                </c:pt>
                <c:pt idx="14">
                  <c:v>0.99382716049382724</c:v>
                </c:pt>
                <c:pt idx="15">
                  <c:v>0.99378881987577627</c:v>
                </c:pt>
                <c:pt idx="16">
                  <c:v>0.99375000000000002</c:v>
                </c:pt>
                <c:pt idx="17">
                  <c:v>0.99371069182389937</c:v>
                </c:pt>
                <c:pt idx="18">
                  <c:v>0.99367088607594933</c:v>
                </c:pt>
                <c:pt idx="19">
                  <c:v>0.99363057324840764</c:v>
                </c:pt>
                <c:pt idx="20">
                  <c:v>0.9935897435897435</c:v>
                </c:pt>
                <c:pt idx="21">
                  <c:v>0.99354838709677429</c:v>
                </c:pt>
                <c:pt idx="22">
                  <c:v>0.99350649350649356</c:v>
                </c:pt>
                <c:pt idx="23">
                  <c:v>0.99346405228758161</c:v>
                </c:pt>
                <c:pt idx="24">
                  <c:v>0.99342105263157898</c:v>
                </c:pt>
                <c:pt idx="25">
                  <c:v>0.99337748344370869</c:v>
                </c:pt>
                <c:pt idx="26">
                  <c:v>0.99333333333333329</c:v>
                </c:pt>
                <c:pt idx="27">
                  <c:v>0.99328859060402686</c:v>
                </c:pt>
                <c:pt idx="28">
                  <c:v>0.99324324324324331</c:v>
                </c:pt>
                <c:pt idx="29">
                  <c:v>0.99319727891156451</c:v>
                </c:pt>
                <c:pt idx="30">
                  <c:v>0.99315068493150693</c:v>
                </c:pt>
                <c:pt idx="31">
                  <c:v>0.99310344827586217</c:v>
                </c:pt>
                <c:pt idx="32">
                  <c:v>0.99305555555555547</c:v>
                </c:pt>
                <c:pt idx="33">
                  <c:v>0.99300699300699291</c:v>
                </c:pt>
                <c:pt idx="34">
                  <c:v>0.97975352112676062</c:v>
                </c:pt>
                <c:pt idx="35">
                  <c:v>0.98113207547169812</c:v>
                </c:pt>
                <c:pt idx="36">
                  <c:v>0.9423076923076924</c:v>
                </c:pt>
                <c:pt idx="37">
                  <c:v>0.97102040816326574</c:v>
                </c:pt>
                <c:pt idx="38">
                  <c:v>0.96343001261034045</c:v>
                </c:pt>
                <c:pt idx="39">
                  <c:v>0.95506108202443296</c:v>
                </c:pt>
                <c:pt idx="40">
                  <c:v>0.94563727729556901</c:v>
                </c:pt>
                <c:pt idx="41">
                  <c:v>0.93478260869565266</c:v>
                </c:pt>
                <c:pt idx="42">
                  <c:v>0.92196382428940404</c:v>
                </c:pt>
                <c:pt idx="43">
                  <c:v>0.90639013452914874</c:v>
                </c:pt>
                <c:pt idx="44">
                  <c:v>0.88682745825602982</c:v>
                </c:pt>
                <c:pt idx="45">
                  <c:v>0.86122733612273505</c:v>
                </c:pt>
                <c:pt idx="46">
                  <c:v>0.82591093117409009</c:v>
                </c:pt>
                <c:pt idx="47">
                  <c:v>0.77352941176470624</c:v>
                </c:pt>
                <c:pt idx="48">
                  <c:v>0.68694550063371285</c:v>
                </c:pt>
                <c:pt idx="49">
                  <c:v>0.5147601476014777</c:v>
                </c:pt>
                <c:pt idx="50">
                  <c:v>0</c:v>
                </c:pt>
              </c:numCache>
            </c:numRef>
          </c:val>
          <c:smooth val="0"/>
        </c:ser>
        <c:dLbls>
          <c:showLegendKey val="0"/>
          <c:showVal val="0"/>
          <c:showCatName val="0"/>
          <c:showSerName val="0"/>
          <c:showPercent val="0"/>
          <c:showBubbleSize val="0"/>
        </c:dLbls>
        <c:marker val="1"/>
        <c:smooth val="0"/>
        <c:axId val="145484552"/>
        <c:axId val="145482984"/>
      </c:lineChart>
      <c:catAx>
        <c:axId val="1454845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45482984"/>
        <c:crosses val="autoZero"/>
        <c:auto val="1"/>
        <c:lblAlgn val="ctr"/>
        <c:lblOffset val="100"/>
        <c:noMultiLvlLbl val="0"/>
      </c:catAx>
      <c:valAx>
        <c:axId val="145482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45484552"/>
        <c:crosses val="autoZero"/>
        <c:crossBetween val="between"/>
      </c:valAx>
      <c:spPr>
        <a:solidFill>
          <a:schemeClr val="bg1">
            <a:lumMod val="95000"/>
          </a:schemeClr>
        </a:solidFill>
        <a:ln>
          <a:noFill/>
        </a:ln>
        <a:effectLst/>
      </c:spPr>
    </c:plotArea>
    <c:legend>
      <c:legendPos val="r"/>
      <c:layout>
        <c:manualLayout>
          <c:xMode val="edge"/>
          <c:yMode val="edge"/>
          <c:x val="0.70210302413939352"/>
          <c:y val="0.16614808315064999"/>
          <c:w val="0.2486128670792859"/>
          <c:h val="0.6679519117598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6770011128863927E-2"/>
          <c:y val="3.6484235911195748E-2"/>
          <c:w val="0.61347939146495589"/>
          <c:h val="0.92703152817760848"/>
        </c:manualLayout>
      </c:layout>
      <c:lineChart>
        <c:grouping val="standard"/>
        <c:varyColors val="0"/>
        <c:ser>
          <c:idx val="0"/>
          <c:order val="0"/>
          <c:tx>
            <c:strRef>
              <c:f>'Types de lampes'!$B$65:$F$65</c:f>
              <c:strCache>
                <c:ptCount val="5"/>
                <c:pt idx="0">
                  <c:v>Lampe incandescente</c:v>
                </c:pt>
              </c:strCache>
            </c:strRef>
          </c:tx>
          <c:spPr>
            <a:ln w="25400"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lampes'!$G$28:$BE$28</c:f>
              <c:numCache>
                <c:formatCode>General</c:formatCode>
                <c:ptCount val="51"/>
                <c:pt idx="0">
                  <c:v>0</c:v>
                </c:pt>
                <c:pt idx="1">
                  <c:v>0.5</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numCache>
            </c:numRef>
          </c:val>
          <c:smooth val="0"/>
        </c:ser>
        <c:ser>
          <c:idx val="1"/>
          <c:order val="1"/>
          <c:tx>
            <c:strRef>
              <c:f>'Types de lampes'!$B$66:$F$66</c:f>
              <c:strCache>
                <c:ptCount val="5"/>
                <c:pt idx="0">
                  <c:v>Lampe halogène</c:v>
                </c:pt>
              </c:strCache>
            </c:strRef>
          </c:tx>
          <c:spPr>
            <a:ln w="25400"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lampes'!$G$29:$BE$29</c:f>
              <c:numCache>
                <c:formatCode>General</c:formatCode>
                <c:ptCount val="51"/>
                <c:pt idx="0">
                  <c:v>0</c:v>
                </c:pt>
                <c:pt idx="1">
                  <c:v>0.21999999999999997</c:v>
                </c:pt>
                <c:pt idx="2">
                  <c:v>0.35897435897435903</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numCache>
            </c:numRef>
          </c:val>
          <c:smooth val="0"/>
        </c:ser>
        <c:ser>
          <c:idx val="2"/>
          <c:order val="2"/>
          <c:tx>
            <c:strRef>
              <c:f>'Types de lampes'!$B$67:$F$67</c:f>
              <c:strCache>
                <c:ptCount val="5"/>
                <c:pt idx="0">
                  <c:v>Lampe fluorescente triphosphore</c:v>
                </c:pt>
              </c:strCache>
            </c:strRef>
          </c:tx>
          <c:spPr>
            <a:ln w="25400" cap="rnd">
              <a:solidFill>
                <a:schemeClr val="accent3"/>
              </a:solid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lampes'!$G$30:$BE$30</c:f>
              <c:numCache>
                <c:formatCode>General</c:formatCode>
                <c:ptCount val="51"/>
                <c:pt idx="0">
                  <c:v>0</c:v>
                </c:pt>
                <c:pt idx="1">
                  <c:v>0</c:v>
                </c:pt>
                <c:pt idx="2">
                  <c:v>0</c:v>
                </c:pt>
                <c:pt idx="3">
                  <c:v>0</c:v>
                </c:pt>
                <c:pt idx="4">
                  <c:v>1.9000000000000128E-3</c:v>
                </c:pt>
                <c:pt idx="5">
                  <c:v>3.2060915739905438E-3</c:v>
                </c:pt>
                <c:pt idx="6">
                  <c:v>4.2215298019900871E-3</c:v>
                </c:pt>
                <c:pt idx="7">
                  <c:v>4.3403653982032608E-3</c:v>
                </c:pt>
                <c:pt idx="8">
                  <c:v>4.1565287915653615E-3</c:v>
                </c:pt>
                <c:pt idx="9">
                  <c:v>3.3594624860021627E-3</c:v>
                </c:pt>
                <c:pt idx="10">
                  <c:v>2.6557711950969676E-3</c:v>
                </c:pt>
                <c:pt idx="11">
                  <c:v>2.0483408439164741E-3</c:v>
                </c:pt>
                <c:pt idx="12">
                  <c:v>2.5656814449918075E-3</c:v>
                </c:pt>
                <c:pt idx="13">
                  <c:v>4.835888465891558E-3</c:v>
                </c:pt>
                <c:pt idx="14">
                  <c:v>9.8221670802315364E-3</c:v>
                </c:pt>
                <c:pt idx="15">
                  <c:v>1.8795029758797099E-2</c:v>
                </c:pt>
                <c:pt idx="16">
                  <c:v>3.3414919655209041E-2</c:v>
                </c:pt>
                <c:pt idx="17">
                  <c:v>5.6258945282395723E-2</c:v>
                </c:pt>
                <c:pt idx="18">
                  <c:v>9.1460569295380267E-2</c:v>
                </c:pt>
                <c:pt idx="19">
                  <c:v>0.14817668207498724</c:v>
                </c:pt>
                <c:pt idx="20">
                  <c:v>0.24630690382876097</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numCache>
            </c:numRef>
          </c:val>
          <c:smooth val="0"/>
        </c:ser>
        <c:ser>
          <c:idx val="3"/>
          <c:order val="3"/>
          <c:tx>
            <c:strRef>
              <c:f>'Types de lampes'!$B$68:$F$68</c:f>
              <c:strCache>
                <c:ptCount val="5"/>
                <c:pt idx="0">
                  <c:v>Lampe fluocompacte</c:v>
                </c:pt>
              </c:strCache>
            </c:strRef>
          </c:tx>
          <c:spPr>
            <a:ln w="25400"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lampes'!$G$31:$BE$31</c:f>
              <c:numCache>
                <c:formatCode>General</c:formatCode>
                <c:ptCount val="51"/>
                <c:pt idx="0">
                  <c:v>0</c:v>
                </c:pt>
                <c:pt idx="1">
                  <c:v>1.2399999999999967E-2</c:v>
                </c:pt>
                <c:pt idx="2">
                  <c:v>4.6577561765898112E-3</c:v>
                </c:pt>
                <c:pt idx="3">
                  <c:v>5.9003051881993951E-3</c:v>
                </c:pt>
                <c:pt idx="4">
                  <c:v>9.4146541137944961E-3</c:v>
                </c:pt>
                <c:pt idx="5">
                  <c:v>1.20867768595041E-2</c:v>
                </c:pt>
                <c:pt idx="6">
                  <c:v>1.5790024051030027E-2</c:v>
                </c:pt>
                <c:pt idx="7">
                  <c:v>2.7624309392265234E-2</c:v>
                </c:pt>
                <c:pt idx="8">
                  <c:v>6.0751748251748228E-2</c:v>
                </c:pt>
                <c:pt idx="9">
                  <c:v>0.13948348068869243</c:v>
                </c:pt>
                <c:pt idx="10">
                  <c:v>0.32391510071650675</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numCache>
            </c:numRef>
          </c:val>
          <c:smooth val="0"/>
        </c:ser>
        <c:ser>
          <c:idx val="4"/>
          <c:order val="4"/>
          <c:tx>
            <c:strRef>
              <c:f>'Types de lampes'!$B$69:$F$69</c:f>
              <c:strCache>
                <c:ptCount val="5"/>
                <c:pt idx="0">
                  <c:v>lampe au mercure</c:v>
                </c:pt>
              </c:strCache>
            </c:strRef>
          </c:tx>
          <c:spPr>
            <a:ln w="25400"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solidFill>
                  <a:schemeClr val="accent5"/>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lampes'!$G$32:$BE$32</c:f>
              <c:numCache>
                <c:formatCode>General</c:formatCode>
                <c:ptCount val="51"/>
                <c:pt idx="0">
                  <c:v>0</c:v>
                </c:pt>
                <c:pt idx="1">
                  <c:v>1.0099999999999998E-2</c:v>
                </c:pt>
                <c:pt idx="2">
                  <c:v>7.6775431861805243E-3</c:v>
                </c:pt>
                <c:pt idx="3">
                  <c:v>7.6351420136413495E-3</c:v>
                </c:pt>
                <c:pt idx="4">
                  <c:v>8.9249076733689536E-3</c:v>
                </c:pt>
                <c:pt idx="5">
                  <c:v>1.1282475934168201E-2</c:v>
                </c:pt>
                <c:pt idx="6">
                  <c:v>1.4447236180904599E-2</c:v>
                </c:pt>
                <c:pt idx="7">
                  <c:v>1.7951986403229259E-2</c:v>
                </c:pt>
                <c:pt idx="8">
                  <c:v>2.206598161168194E-2</c:v>
                </c:pt>
                <c:pt idx="9">
                  <c:v>2.6103307156288058E-2</c:v>
                </c:pt>
                <c:pt idx="10">
                  <c:v>3.0210107893242411E-2</c:v>
                </c:pt>
                <c:pt idx="11">
                  <c:v>3.431315142288327E-2</c:v>
                </c:pt>
                <c:pt idx="12">
                  <c:v>3.8200339558573826E-2</c:v>
                </c:pt>
                <c:pt idx="13">
                  <c:v>4.1987139074517676E-2</c:v>
                </c:pt>
                <c:pt idx="14">
                  <c:v>4.5538299552513872E-2</c:v>
                </c:pt>
                <c:pt idx="15">
                  <c:v>4.9227799227799185E-2</c:v>
                </c:pt>
                <c:pt idx="16">
                  <c:v>5.2646845540246567E-2</c:v>
                </c:pt>
                <c:pt idx="17">
                  <c:v>5.6491120636864678E-2</c:v>
                </c:pt>
                <c:pt idx="18">
                  <c:v>6.100924874249547E-2</c:v>
                </c:pt>
                <c:pt idx="19">
                  <c:v>6.6528425781924971E-2</c:v>
                </c:pt>
                <c:pt idx="20">
                  <c:v>7.4416882636060722E-2</c:v>
                </c:pt>
                <c:pt idx="21">
                  <c:v>8.5400000000000031E-2</c:v>
                </c:pt>
                <c:pt idx="22">
                  <c:v>0.10168379619505796</c:v>
                </c:pt>
                <c:pt idx="23">
                  <c:v>0.12682570593962994</c:v>
                </c:pt>
                <c:pt idx="24">
                  <c:v>0.16699191524951218</c:v>
                </c:pt>
                <c:pt idx="25">
                  <c:v>0.23527443105756363</c:v>
                </c:pt>
                <c:pt idx="26">
                  <c:v>0.3676148796498907</c:v>
                </c:pt>
                <c:pt idx="27">
                  <c:v>0.70311418685121096</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numCache>
            </c:numRef>
          </c:val>
          <c:smooth val="0"/>
        </c:ser>
        <c:ser>
          <c:idx val="5"/>
          <c:order val="5"/>
          <c:tx>
            <c:strRef>
              <c:f>'Types de lampes'!$B$70:$F$70</c:f>
              <c:strCache>
                <c:ptCount val="5"/>
                <c:pt idx="0">
                  <c:v>Lampes aux halogénures métalliques</c:v>
                </c:pt>
              </c:strCache>
            </c:strRef>
          </c:tx>
          <c:spPr>
            <a:ln w="25400"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lampes'!$G$33:$BE$33</c:f>
              <c:numCache>
                <c:formatCode>General</c:formatCode>
                <c:ptCount val="51"/>
                <c:pt idx="0">
                  <c:v>0</c:v>
                </c:pt>
                <c:pt idx="1">
                  <c:v>9.7000000000000419E-3</c:v>
                </c:pt>
                <c:pt idx="2">
                  <c:v>6.5636675754821017E-3</c:v>
                </c:pt>
                <c:pt idx="3">
                  <c:v>8.3350274446025718E-3</c:v>
                </c:pt>
                <c:pt idx="4">
                  <c:v>1.2505125051250454E-2</c:v>
                </c:pt>
                <c:pt idx="5">
                  <c:v>1.8164832883537541E-2</c:v>
                </c:pt>
                <c:pt idx="6">
                  <c:v>2.4209747330584563E-2</c:v>
                </c:pt>
                <c:pt idx="7">
                  <c:v>3.0119176598049857E-2</c:v>
                </c:pt>
                <c:pt idx="8">
                  <c:v>3.5299374441465581E-2</c:v>
                </c:pt>
                <c:pt idx="9">
                  <c:v>3.9138490041686014E-2</c:v>
                </c:pt>
                <c:pt idx="10">
                  <c:v>4.1335261508797294E-2</c:v>
                </c:pt>
                <c:pt idx="11">
                  <c:v>4.1860465116279055E-2</c:v>
                </c:pt>
                <c:pt idx="12">
                  <c:v>4.0409341380215125E-2</c:v>
                </c:pt>
                <c:pt idx="13">
                  <c:v>3.7325676784249473E-2</c:v>
                </c:pt>
                <c:pt idx="14">
                  <c:v>3.3517966197983196E-2</c:v>
                </c:pt>
                <c:pt idx="15">
                  <c:v>2.9977957384276221E-2</c:v>
                </c:pt>
                <c:pt idx="16">
                  <c:v>2.8632025450689325E-2</c:v>
                </c:pt>
                <c:pt idx="17">
                  <c:v>3.1659388646288145E-2</c:v>
                </c:pt>
                <c:pt idx="18">
                  <c:v>4.1713641488162367E-2</c:v>
                </c:pt>
                <c:pt idx="19">
                  <c:v>6.3361344537815056E-2</c:v>
                </c:pt>
                <c:pt idx="20">
                  <c:v>0.102817154136013</c:v>
                </c:pt>
                <c:pt idx="21">
                  <c:v>0.17420000000000002</c:v>
                </c:pt>
                <c:pt idx="22">
                  <c:v>0.31242431581496732</c:v>
                </c:pt>
                <c:pt idx="23">
                  <c:v>0.65480803099682983</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numCache>
            </c:numRef>
          </c:val>
          <c:smooth val="0"/>
        </c:ser>
        <c:ser>
          <c:idx val="6"/>
          <c:order val="6"/>
          <c:tx>
            <c:strRef>
              <c:f>'Types de lampes'!$B$71:$F$71</c:f>
              <c:strCache>
                <c:ptCount val="5"/>
                <c:pt idx="0">
                  <c:v>Lampes aux halogénures métaliques à brûleur céramique</c:v>
                </c:pt>
              </c:strCache>
            </c:strRef>
          </c:tx>
          <c:spPr>
            <a:ln w="25400" cap="rnd">
              <a:solidFill>
                <a:schemeClr val="accent1">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9525">
                <a:solidFill>
                  <a:schemeClr val="accent1">
                    <a:lumMod val="60000"/>
                  </a:schemeClr>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lampes'!$G$34:$BE$34</c:f>
              <c:numCache>
                <c:formatCode>General</c:formatCode>
                <c:ptCount val="51"/>
                <c:pt idx="0">
                  <c:v>0</c:v>
                </c:pt>
                <c:pt idx="1">
                  <c:v>9.5111848231198559E-3</c:v>
                </c:pt>
                <c:pt idx="2">
                  <c:v>9.9794626249615215E-3</c:v>
                </c:pt>
                <c:pt idx="3">
                  <c:v>4.7697638453052527E-3</c:v>
                </c:pt>
                <c:pt idx="4">
                  <c:v>-1.4956146677833626E-3</c:v>
                </c:pt>
                <c:pt idx="5">
                  <c:v>-4.6941057368146133E-3</c:v>
                </c:pt>
                <c:pt idx="6">
                  <c:v>-1.8370763571771143E-3</c:v>
                </c:pt>
                <c:pt idx="7">
                  <c:v>8.9064097921480734E-3</c:v>
                </c:pt>
                <c:pt idx="8">
                  <c:v>2.866109131048622E-2</c:v>
                </c:pt>
                <c:pt idx="9">
                  <c:v>5.8650687820472891E-2</c:v>
                </c:pt>
                <c:pt idx="10">
                  <c:v>0.10132388960217986</c:v>
                </c:pt>
                <c:pt idx="11">
                  <c:v>0.16230404674079368</c:v>
                </c:pt>
                <c:pt idx="12">
                  <c:v>0.25531570308830198</c:v>
                </c:pt>
                <c:pt idx="13">
                  <c:v>0.42008126114977751</c:v>
                </c:pt>
                <c:pt idx="14">
                  <c:v>0.82964084952551653</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numCache>
            </c:numRef>
          </c:val>
          <c:smooth val="0"/>
        </c:ser>
        <c:ser>
          <c:idx val="7"/>
          <c:order val="7"/>
          <c:tx>
            <c:strRef>
              <c:f>'Types de lampes'!$B$72:$F$72</c:f>
              <c:strCache>
                <c:ptCount val="5"/>
                <c:pt idx="0">
                  <c:v>Lampe au sodium haute pression</c:v>
                </c:pt>
              </c:strCache>
            </c:strRef>
          </c:tx>
          <c:spPr>
            <a:ln w="25400" cap="rnd">
              <a:solidFill>
                <a:schemeClr val="accent2">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9525">
                <a:solidFill>
                  <a:schemeClr val="accent2">
                    <a:lumMod val="60000"/>
                  </a:schemeClr>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lampes'!$G$35:$BE$35</c:f>
              <c:numCache>
                <c:formatCode>General</c:formatCode>
                <c:ptCount val="51"/>
                <c:pt idx="0">
                  <c:v>0</c:v>
                </c:pt>
                <c:pt idx="1">
                  <c:v>2.6000000000000467E-3</c:v>
                </c:pt>
                <c:pt idx="2">
                  <c:v>2.7070382995788567E-3</c:v>
                </c:pt>
                <c:pt idx="3">
                  <c:v>7.0372976776922336E-4</c:v>
                </c:pt>
                <c:pt idx="4">
                  <c:v>-1.006036217303663E-4</c:v>
                </c:pt>
                <c:pt idx="5">
                  <c:v>-2.0118700331961392E-4</c:v>
                </c:pt>
                <c:pt idx="6">
                  <c:v>4.022930705017691E-4</c:v>
                </c:pt>
                <c:pt idx="7">
                  <c:v>1.2073649260488928E-3</c:v>
                </c:pt>
                <c:pt idx="8">
                  <c:v>2.3169134683188597E-3</c:v>
                </c:pt>
                <c:pt idx="9">
                  <c:v>3.331987075928855E-3</c:v>
                </c:pt>
                <c:pt idx="10">
                  <c:v>4.4575017728699651E-3</c:v>
                </c:pt>
                <c:pt idx="11">
                  <c:v>5.2915437061157311E-3</c:v>
                </c:pt>
                <c:pt idx="12">
                  <c:v>5.9335038363171888E-3</c:v>
                </c:pt>
                <c:pt idx="13">
                  <c:v>6.4834825563445664E-3</c:v>
                </c:pt>
                <c:pt idx="14">
                  <c:v>6.7329604309095403E-3</c:v>
                </c:pt>
                <c:pt idx="15">
                  <c:v>6.7786004797162347E-3</c:v>
                </c:pt>
                <c:pt idx="16">
                  <c:v>6.7198656026880021E-3</c:v>
                </c:pt>
                <c:pt idx="17">
                  <c:v>6.6596194503171224E-3</c:v>
                </c:pt>
                <c:pt idx="18">
                  <c:v>6.810684260934341E-3</c:v>
                </c:pt>
                <c:pt idx="19">
                  <c:v>7.0716811314690542E-3</c:v>
                </c:pt>
                <c:pt idx="20">
                  <c:v>7.985324268911187E-3</c:v>
                </c:pt>
                <c:pt idx="21">
                  <c:v>9.6812792341999243E-3</c:v>
                </c:pt>
                <c:pt idx="22">
                  <c:v>1.2412126537785562E-2</c:v>
                </c:pt>
                <c:pt idx="23">
                  <c:v>1.6683350016683418E-2</c:v>
                </c:pt>
                <c:pt idx="24">
                  <c:v>2.2848094107001504E-2</c:v>
                </c:pt>
                <c:pt idx="25">
                  <c:v>3.1600879731450426E-2</c:v>
                </c:pt>
                <c:pt idx="26">
                  <c:v>4.3748505857040376E-2</c:v>
                </c:pt>
                <c:pt idx="27">
                  <c:v>6.0750000000000082E-2</c:v>
                </c:pt>
                <c:pt idx="28">
                  <c:v>8.4775086505190278E-2</c:v>
                </c:pt>
                <c:pt idx="29">
                  <c:v>0.11996510106150937</c:v>
                </c:pt>
                <c:pt idx="30">
                  <c:v>0.17382683410442823</c:v>
                </c:pt>
                <c:pt idx="31">
                  <c:v>0.26500000000000001</c:v>
                </c:pt>
                <c:pt idx="32">
                  <c:v>0.44897959183673464</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numCache>
            </c:numRef>
          </c:val>
          <c:smooth val="0"/>
        </c:ser>
        <c:ser>
          <c:idx val="8"/>
          <c:order val="8"/>
          <c:tx>
            <c:strRef>
              <c:f>'Types de lampes'!$B$73:$F$73</c:f>
              <c:strCache>
                <c:ptCount val="5"/>
                <c:pt idx="0">
                  <c:v>Lampe LED</c:v>
                </c:pt>
              </c:strCache>
            </c:strRef>
          </c:tx>
          <c:spPr>
            <a:ln w="25400" cap="rnd">
              <a:solidFill>
                <a:schemeClr val="accent3">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w="9525">
                <a:solidFill>
                  <a:schemeClr val="accent3">
                    <a:lumMod val="60000"/>
                  </a:schemeClr>
                </a:solidFill>
                <a:round/>
              </a:ln>
              <a:effectLst>
                <a:outerShdw blurRad="57150" dist="19050" dir="5400000" algn="ctr" rotWithShape="0">
                  <a:srgbClr val="000000">
                    <a:alpha val="63000"/>
                  </a:srgbClr>
                </a:outerShdw>
              </a:effectLst>
            </c:spPr>
          </c:marker>
          <c:cat>
            <c:numRef>
              <c:f>'Types de lampes'!$G$64:$BE$64</c:f>
              <c:numCache>
                <c:formatCode>General</c:formatCode>
                <c:ptCount val="51"/>
                <c:pt idx="0">
                  <c:v>0</c:v>
                </c:pt>
                <c:pt idx="1">
                  <c:v>0.3</c:v>
                </c:pt>
                <c:pt idx="2">
                  <c:v>0.6</c:v>
                </c:pt>
                <c:pt idx="3">
                  <c:v>1</c:v>
                </c:pt>
                <c:pt idx="4">
                  <c:v>1.3</c:v>
                </c:pt>
                <c:pt idx="5">
                  <c:v>1.6</c:v>
                </c:pt>
                <c:pt idx="6">
                  <c:v>1.9</c:v>
                </c:pt>
                <c:pt idx="7">
                  <c:v>2.2999999999999998</c:v>
                </c:pt>
                <c:pt idx="8">
                  <c:v>2.6</c:v>
                </c:pt>
                <c:pt idx="9">
                  <c:v>2.9</c:v>
                </c:pt>
                <c:pt idx="10">
                  <c:v>3.2</c:v>
                </c:pt>
                <c:pt idx="11">
                  <c:v>3.5</c:v>
                </c:pt>
                <c:pt idx="12">
                  <c:v>3.9</c:v>
                </c:pt>
                <c:pt idx="13">
                  <c:v>4.2</c:v>
                </c:pt>
                <c:pt idx="14">
                  <c:v>4.5</c:v>
                </c:pt>
                <c:pt idx="15">
                  <c:v>4.8</c:v>
                </c:pt>
                <c:pt idx="16">
                  <c:v>5.2</c:v>
                </c:pt>
                <c:pt idx="17">
                  <c:v>5.5</c:v>
                </c:pt>
                <c:pt idx="18">
                  <c:v>5.8</c:v>
                </c:pt>
                <c:pt idx="19">
                  <c:v>6.1</c:v>
                </c:pt>
                <c:pt idx="20">
                  <c:v>6.5</c:v>
                </c:pt>
                <c:pt idx="21">
                  <c:v>6.8</c:v>
                </c:pt>
                <c:pt idx="22">
                  <c:v>7.1</c:v>
                </c:pt>
                <c:pt idx="23">
                  <c:v>7.4</c:v>
                </c:pt>
                <c:pt idx="24">
                  <c:v>7.7</c:v>
                </c:pt>
                <c:pt idx="25">
                  <c:v>8.1</c:v>
                </c:pt>
                <c:pt idx="26">
                  <c:v>8.4</c:v>
                </c:pt>
                <c:pt idx="27">
                  <c:v>8.6999999999999993</c:v>
                </c:pt>
                <c:pt idx="28">
                  <c:v>9</c:v>
                </c:pt>
                <c:pt idx="29">
                  <c:v>9.4</c:v>
                </c:pt>
                <c:pt idx="30">
                  <c:v>9.6999999999999993</c:v>
                </c:pt>
                <c:pt idx="31">
                  <c:v>1</c:v>
                </c:pt>
                <c:pt idx="32">
                  <c:v>10.3</c:v>
                </c:pt>
                <c:pt idx="33">
                  <c:v>10.6</c:v>
                </c:pt>
                <c:pt idx="34">
                  <c:v>11</c:v>
                </c:pt>
                <c:pt idx="35">
                  <c:v>1.3</c:v>
                </c:pt>
                <c:pt idx="36">
                  <c:v>11.6</c:v>
                </c:pt>
                <c:pt idx="37">
                  <c:v>11.9</c:v>
                </c:pt>
                <c:pt idx="38">
                  <c:v>12.3</c:v>
                </c:pt>
                <c:pt idx="39">
                  <c:v>12.6</c:v>
                </c:pt>
                <c:pt idx="40">
                  <c:v>12.9</c:v>
                </c:pt>
                <c:pt idx="41">
                  <c:v>13.2</c:v>
                </c:pt>
                <c:pt idx="42">
                  <c:v>13.5</c:v>
                </c:pt>
                <c:pt idx="43">
                  <c:v>13.8</c:v>
                </c:pt>
                <c:pt idx="44">
                  <c:v>14.1</c:v>
                </c:pt>
                <c:pt idx="45">
                  <c:v>14.4</c:v>
                </c:pt>
                <c:pt idx="46">
                  <c:v>14.7</c:v>
                </c:pt>
                <c:pt idx="47">
                  <c:v>15</c:v>
                </c:pt>
                <c:pt idx="48">
                  <c:v>15.3</c:v>
                </c:pt>
                <c:pt idx="49">
                  <c:v>15.6</c:v>
                </c:pt>
                <c:pt idx="50">
                  <c:v>15.9</c:v>
                </c:pt>
              </c:numCache>
            </c:numRef>
          </c:cat>
          <c:val>
            <c:numRef>
              <c:f>'Types de lampes'!$G$36:$BE$36</c:f>
              <c:numCache>
                <c:formatCode>General</c:formatCode>
                <c:ptCount val="51"/>
                <c:pt idx="0">
                  <c:v>0</c:v>
                </c:pt>
                <c:pt idx="1">
                  <c:v>5.7142857142856718E-3</c:v>
                </c:pt>
                <c:pt idx="2">
                  <c:v>5.7471264367816577E-3</c:v>
                </c:pt>
                <c:pt idx="3">
                  <c:v>5.7803468208091902E-3</c:v>
                </c:pt>
                <c:pt idx="4">
                  <c:v>5.8139534883722144E-3</c:v>
                </c:pt>
                <c:pt idx="5">
                  <c:v>5.8479532163742132E-3</c:v>
                </c:pt>
                <c:pt idx="6">
                  <c:v>5.8823529411764497E-3</c:v>
                </c:pt>
                <c:pt idx="7">
                  <c:v>5.9171597633136397E-3</c:v>
                </c:pt>
                <c:pt idx="8">
                  <c:v>5.9523809523809312E-3</c:v>
                </c:pt>
                <c:pt idx="9">
                  <c:v>5.9880239520957446E-3</c:v>
                </c:pt>
                <c:pt idx="10">
                  <c:v>6.0240963855422436E-3</c:v>
                </c:pt>
                <c:pt idx="11">
                  <c:v>6.0606060606059886E-3</c:v>
                </c:pt>
                <c:pt idx="12">
                  <c:v>6.0975609756097615E-3</c:v>
                </c:pt>
                <c:pt idx="13">
                  <c:v>6.1349693251534498E-3</c:v>
                </c:pt>
                <c:pt idx="14">
                  <c:v>6.1728395061727559E-3</c:v>
                </c:pt>
                <c:pt idx="15">
                  <c:v>6.2111801242237252E-3</c:v>
                </c:pt>
                <c:pt idx="16">
                  <c:v>6.2499999999999778E-3</c:v>
                </c:pt>
                <c:pt idx="17">
                  <c:v>6.2893081761006275E-3</c:v>
                </c:pt>
                <c:pt idx="18">
                  <c:v>6.3291139240506666E-3</c:v>
                </c:pt>
                <c:pt idx="19">
                  <c:v>6.3694267515923553E-3</c:v>
                </c:pt>
                <c:pt idx="20">
                  <c:v>6.4102564102564985E-3</c:v>
                </c:pt>
                <c:pt idx="21">
                  <c:v>6.4516129032257119E-3</c:v>
                </c:pt>
                <c:pt idx="22">
                  <c:v>6.4935064935064402E-3</c:v>
                </c:pt>
                <c:pt idx="23">
                  <c:v>6.5359477124183885E-3</c:v>
                </c:pt>
                <c:pt idx="24">
                  <c:v>6.5789473684210176E-3</c:v>
                </c:pt>
                <c:pt idx="25">
                  <c:v>6.6225165562913135E-3</c:v>
                </c:pt>
                <c:pt idx="26">
                  <c:v>6.6666666666667096E-3</c:v>
                </c:pt>
                <c:pt idx="27">
                  <c:v>6.7114093959731447E-3</c:v>
                </c:pt>
                <c:pt idx="28">
                  <c:v>6.7567567567566877E-3</c:v>
                </c:pt>
                <c:pt idx="29">
                  <c:v>6.8027210884354927E-3</c:v>
                </c:pt>
                <c:pt idx="30">
                  <c:v>6.849315068493067E-3</c:v>
                </c:pt>
                <c:pt idx="31">
                  <c:v>6.8965517241378338E-3</c:v>
                </c:pt>
                <c:pt idx="32">
                  <c:v>6.9444444444445308E-3</c:v>
                </c:pt>
                <c:pt idx="33">
                  <c:v>6.9930069930070893E-3</c:v>
                </c:pt>
                <c:pt idx="34">
                  <c:v>2.0246478873239382E-2</c:v>
                </c:pt>
                <c:pt idx="35">
                  <c:v>1.8867924528301883E-2</c:v>
                </c:pt>
                <c:pt idx="36">
                  <c:v>5.7692307692307598E-2</c:v>
                </c:pt>
                <c:pt idx="37">
                  <c:v>2.8979591836734264E-2</c:v>
                </c:pt>
                <c:pt idx="38">
                  <c:v>3.6569987389659553E-2</c:v>
                </c:pt>
                <c:pt idx="39">
                  <c:v>4.4938917975567039E-2</c:v>
                </c:pt>
                <c:pt idx="40">
                  <c:v>5.4362722704430988E-2</c:v>
                </c:pt>
                <c:pt idx="41">
                  <c:v>6.5217391304347339E-2</c:v>
                </c:pt>
                <c:pt idx="42">
                  <c:v>7.8036175710595956E-2</c:v>
                </c:pt>
                <c:pt idx="43">
                  <c:v>9.3609865470851261E-2</c:v>
                </c:pt>
                <c:pt idx="44">
                  <c:v>0.11317254174397018</c:v>
                </c:pt>
                <c:pt idx="45">
                  <c:v>0.13877266387726495</c:v>
                </c:pt>
                <c:pt idx="46">
                  <c:v>0.17408906882590991</c:v>
                </c:pt>
                <c:pt idx="47">
                  <c:v>0.22647058823529376</c:v>
                </c:pt>
                <c:pt idx="48">
                  <c:v>0.31305449936628715</c:v>
                </c:pt>
                <c:pt idx="49">
                  <c:v>0.4852398523985223</c:v>
                </c:pt>
                <c:pt idx="50">
                  <c:v>1</c:v>
                </c:pt>
              </c:numCache>
            </c:numRef>
          </c:val>
          <c:smooth val="0"/>
        </c:ser>
        <c:dLbls>
          <c:showLegendKey val="0"/>
          <c:showVal val="0"/>
          <c:showCatName val="0"/>
          <c:showSerName val="0"/>
          <c:showPercent val="0"/>
          <c:showBubbleSize val="0"/>
        </c:dLbls>
        <c:marker val="1"/>
        <c:smooth val="0"/>
        <c:axId val="145484944"/>
        <c:axId val="145485336"/>
      </c:lineChart>
      <c:catAx>
        <c:axId val="1454849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45485336"/>
        <c:crosses val="autoZero"/>
        <c:auto val="1"/>
        <c:lblAlgn val="ctr"/>
        <c:lblOffset val="100"/>
        <c:noMultiLvlLbl val="0"/>
      </c:catAx>
      <c:valAx>
        <c:axId val="14548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45484944"/>
        <c:crosses val="autoZero"/>
        <c:crossBetween val="between"/>
      </c:valAx>
      <c:spPr>
        <a:solidFill>
          <a:schemeClr val="bg1">
            <a:lumMod val="95000"/>
          </a:schemeClr>
        </a:solidFill>
        <a:ln>
          <a:noFill/>
        </a:ln>
        <a:effectLst/>
      </c:spPr>
    </c:plotArea>
    <c:legend>
      <c:legendPos val="r"/>
      <c:layout>
        <c:manualLayout>
          <c:xMode val="edge"/>
          <c:yMode val="edge"/>
          <c:x val="0.70215830660056378"/>
          <c:y val="0.13612419415315022"/>
          <c:w val="0.25275578399922233"/>
          <c:h val="0.702415820525764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9651785608246934E-2"/>
          <c:y val="3.5087719298245612E-2"/>
          <c:w val="0.61817614992696046"/>
          <c:h val="0.89091461653417725"/>
        </c:manualLayout>
      </c:layout>
      <c:lineChart>
        <c:grouping val="standard"/>
        <c:varyColors val="0"/>
        <c:ser>
          <c:idx val="0"/>
          <c:order val="0"/>
          <c:tx>
            <c:strRef>
              <c:f>'Calculs préventive'!$B$29</c:f>
              <c:strCache>
                <c:ptCount val="1"/>
                <c:pt idx="0">
                  <c:v>LLMF * LSF</c:v>
                </c:pt>
              </c:strCache>
            </c:strRef>
          </c:tx>
          <c:spPr>
            <a:ln w="25400"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numRef>
              <c:f>'Calculs préventive'!$C$7:$BA$7</c:f>
              <c:numCache>
                <c:formatCode>0.0</c:formatCode>
                <c:ptCount val="51"/>
                <c:pt idx="0">
                  <c:v>0</c:v>
                </c:pt>
                <c:pt idx="1">
                  <c:v>0.32258064516129031</c:v>
                </c:pt>
                <c:pt idx="2">
                  <c:v>0.64516129032258063</c:v>
                </c:pt>
                <c:pt idx="3">
                  <c:v>0.967741935483871</c:v>
                </c:pt>
                <c:pt idx="4">
                  <c:v>1.2903225806451613</c:v>
                </c:pt>
                <c:pt idx="5">
                  <c:v>1.6129032258064515</c:v>
                </c:pt>
                <c:pt idx="6">
                  <c:v>1.935483870967742</c:v>
                </c:pt>
                <c:pt idx="7">
                  <c:v>2.2580645161290325</c:v>
                </c:pt>
                <c:pt idx="8">
                  <c:v>2.5806451612903225</c:v>
                </c:pt>
                <c:pt idx="9">
                  <c:v>2.903225806451613</c:v>
                </c:pt>
                <c:pt idx="10">
                  <c:v>3.225806451612903</c:v>
                </c:pt>
                <c:pt idx="11">
                  <c:v>3.5483870967741935</c:v>
                </c:pt>
                <c:pt idx="12">
                  <c:v>3.870967741935484</c:v>
                </c:pt>
                <c:pt idx="13">
                  <c:v>4.193548387096774</c:v>
                </c:pt>
                <c:pt idx="14">
                  <c:v>4.5161290322580649</c:v>
                </c:pt>
                <c:pt idx="15">
                  <c:v>4.838709677419355</c:v>
                </c:pt>
                <c:pt idx="16">
                  <c:v>5.161290322580645</c:v>
                </c:pt>
                <c:pt idx="17">
                  <c:v>5.4838709677419351</c:v>
                </c:pt>
                <c:pt idx="18">
                  <c:v>5.806451612903226</c:v>
                </c:pt>
                <c:pt idx="19">
                  <c:v>6.129032258064516</c:v>
                </c:pt>
                <c:pt idx="20">
                  <c:v>6.4516129032258061</c:v>
                </c:pt>
                <c:pt idx="21">
                  <c:v>6.774193548387097</c:v>
                </c:pt>
                <c:pt idx="22">
                  <c:v>7.096774193548387</c:v>
                </c:pt>
                <c:pt idx="23">
                  <c:v>7.419354838709677</c:v>
                </c:pt>
                <c:pt idx="24">
                  <c:v>7.741935483870968</c:v>
                </c:pt>
                <c:pt idx="25">
                  <c:v>8.064516129032258</c:v>
                </c:pt>
                <c:pt idx="26">
                  <c:v>8.387096774193548</c:v>
                </c:pt>
                <c:pt idx="27">
                  <c:v>8.7096774193548381</c:v>
                </c:pt>
                <c:pt idx="28">
                  <c:v>9.0322580645161299</c:v>
                </c:pt>
                <c:pt idx="29">
                  <c:v>9.3548387096774199</c:v>
                </c:pt>
                <c:pt idx="30">
                  <c:v>9.67741935483871</c:v>
                </c:pt>
                <c:pt idx="31">
                  <c:v>10</c:v>
                </c:pt>
                <c:pt idx="32">
                  <c:v>10.32258064516129</c:v>
                </c:pt>
                <c:pt idx="33">
                  <c:v>10.64516129032258</c:v>
                </c:pt>
                <c:pt idx="34">
                  <c:v>10.96774193548387</c:v>
                </c:pt>
                <c:pt idx="35">
                  <c:v>11.290322580645162</c:v>
                </c:pt>
                <c:pt idx="36">
                  <c:v>11.612903225806452</c:v>
                </c:pt>
                <c:pt idx="37">
                  <c:v>11.935483870967742</c:v>
                </c:pt>
                <c:pt idx="38">
                  <c:v>12.258064516129032</c:v>
                </c:pt>
                <c:pt idx="39">
                  <c:v>12.580645161290322</c:v>
                </c:pt>
                <c:pt idx="40">
                  <c:v>12.903225806451612</c:v>
                </c:pt>
                <c:pt idx="41">
                  <c:v>13.225806451612904</c:v>
                </c:pt>
                <c:pt idx="42">
                  <c:v>13.548387096774194</c:v>
                </c:pt>
                <c:pt idx="43">
                  <c:v>13.870967741935484</c:v>
                </c:pt>
                <c:pt idx="44">
                  <c:v>14.193548387096774</c:v>
                </c:pt>
                <c:pt idx="45">
                  <c:v>14.516129032258064</c:v>
                </c:pt>
                <c:pt idx="46">
                  <c:v>14.838709677419354</c:v>
                </c:pt>
                <c:pt idx="47">
                  <c:v>15.161290322580646</c:v>
                </c:pt>
                <c:pt idx="48">
                  <c:v>15.483870967741936</c:v>
                </c:pt>
                <c:pt idx="49">
                  <c:v>15.806451612903226</c:v>
                </c:pt>
                <c:pt idx="50">
                  <c:v>16.129032258064516</c:v>
                </c:pt>
              </c:numCache>
            </c:numRef>
          </c:cat>
          <c:val>
            <c:numRef>
              <c:f>'Calculs préventive'!$C$29:$BA$29</c:f>
              <c:numCache>
                <c:formatCode>General</c:formatCode>
                <c:ptCount val="51"/>
                <c:pt idx="0">
                  <c:v>1</c:v>
                </c:pt>
                <c:pt idx="1">
                  <c:v>0.95119491</c:v>
                </c:pt>
                <c:pt idx="2">
                  <c:v>0.90489476000000002</c:v>
                </c:pt>
                <c:pt idx="3">
                  <c:v>0.86591483999999996</c:v>
                </c:pt>
                <c:pt idx="4">
                  <c:v>0.83219854000000004</c:v>
                </c:pt>
                <c:pt idx="5">
                  <c:v>0.80208144000000003</c:v>
                </c:pt>
                <c:pt idx="6">
                  <c:v>0.77430149999999998</c:v>
                </c:pt>
                <c:pt idx="7">
                  <c:v>0.74801295000000001</c:v>
                </c:pt>
                <c:pt idx="8">
                  <c:v>0.72228549000000009</c:v>
                </c:pt>
                <c:pt idx="9">
                  <c:v>0.69665159999999993</c:v>
                </c:pt>
                <c:pt idx="10">
                  <c:v>0.67082383999999995</c:v>
                </c:pt>
                <c:pt idx="11">
                  <c:v>0.64450735999999997</c:v>
                </c:pt>
                <c:pt idx="12">
                  <c:v>0.61758696999999996</c:v>
                </c:pt>
                <c:pt idx="13">
                  <c:v>0.58998470000000003</c:v>
                </c:pt>
                <c:pt idx="14">
                  <c:v>0.56181243999999997</c:v>
                </c:pt>
                <c:pt idx="15">
                  <c:v>0.53298350000000005</c:v>
                </c:pt>
                <c:pt idx="16">
                  <c:v>0.50374783999999995</c:v>
                </c:pt>
                <c:pt idx="17">
                  <c:v>0.47399632999999997</c:v>
                </c:pt>
                <c:pt idx="18">
                  <c:v>0.44357354999999998</c:v>
                </c:pt>
                <c:pt idx="19">
                  <c:v>0.41233466000000002</c:v>
                </c:pt>
                <c:pt idx="20">
                  <c:v>0.37974999999999998</c:v>
                </c:pt>
                <c:pt idx="21">
                  <c:v>0.34530722999999997</c:v>
                </c:pt>
                <c:pt idx="22">
                  <c:v>0.30814108000000001</c:v>
                </c:pt>
                <c:pt idx="23">
                  <c:v>0.26712389000000003</c:v>
                </c:pt>
                <c:pt idx="24">
                  <c:v>0.22078332000000001</c:v>
                </c:pt>
                <c:pt idx="25">
                  <c:v>0.16751335000000001</c:v>
                </c:pt>
                <c:pt idx="26">
                  <c:v>0.1051093</c:v>
                </c:pt>
                <c:pt idx="27">
                  <c:v>3.0982379999999997E-2</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1"/>
          <c:order val="1"/>
          <c:tx>
            <c:strRef>
              <c:f>'Calculs préventive'!$B$22</c:f>
              <c:strCache>
                <c:ptCount val="1"/>
                <c:pt idx="0">
                  <c:v>Pourcentage de lampes hors service</c:v>
                </c:pt>
              </c:strCache>
            </c:strRef>
          </c:tx>
          <c:spPr>
            <a:ln w="25400"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numRef>
              <c:f>'Calculs préventive'!$C$7:$BA$7</c:f>
              <c:numCache>
                <c:formatCode>0.0</c:formatCode>
                <c:ptCount val="51"/>
                <c:pt idx="0">
                  <c:v>0</c:v>
                </c:pt>
                <c:pt idx="1">
                  <c:v>0.32258064516129031</c:v>
                </c:pt>
                <c:pt idx="2">
                  <c:v>0.64516129032258063</c:v>
                </c:pt>
                <c:pt idx="3">
                  <c:v>0.967741935483871</c:v>
                </c:pt>
                <c:pt idx="4">
                  <c:v>1.2903225806451613</c:v>
                </c:pt>
                <c:pt idx="5">
                  <c:v>1.6129032258064515</c:v>
                </c:pt>
                <c:pt idx="6">
                  <c:v>1.935483870967742</c:v>
                </c:pt>
                <c:pt idx="7">
                  <c:v>2.2580645161290325</c:v>
                </c:pt>
                <c:pt idx="8">
                  <c:v>2.5806451612903225</c:v>
                </c:pt>
                <c:pt idx="9">
                  <c:v>2.903225806451613</c:v>
                </c:pt>
                <c:pt idx="10">
                  <c:v>3.225806451612903</c:v>
                </c:pt>
                <c:pt idx="11">
                  <c:v>3.5483870967741935</c:v>
                </c:pt>
                <c:pt idx="12">
                  <c:v>3.870967741935484</c:v>
                </c:pt>
                <c:pt idx="13">
                  <c:v>4.193548387096774</c:v>
                </c:pt>
                <c:pt idx="14">
                  <c:v>4.5161290322580649</c:v>
                </c:pt>
                <c:pt idx="15">
                  <c:v>4.838709677419355</c:v>
                </c:pt>
                <c:pt idx="16">
                  <c:v>5.161290322580645</c:v>
                </c:pt>
                <c:pt idx="17">
                  <c:v>5.4838709677419351</c:v>
                </c:pt>
                <c:pt idx="18">
                  <c:v>5.806451612903226</c:v>
                </c:pt>
                <c:pt idx="19">
                  <c:v>6.129032258064516</c:v>
                </c:pt>
                <c:pt idx="20">
                  <c:v>6.4516129032258061</c:v>
                </c:pt>
                <c:pt idx="21">
                  <c:v>6.774193548387097</c:v>
                </c:pt>
                <c:pt idx="22">
                  <c:v>7.096774193548387</c:v>
                </c:pt>
                <c:pt idx="23">
                  <c:v>7.419354838709677</c:v>
                </c:pt>
                <c:pt idx="24">
                  <c:v>7.741935483870968</c:v>
                </c:pt>
                <c:pt idx="25">
                  <c:v>8.064516129032258</c:v>
                </c:pt>
                <c:pt idx="26">
                  <c:v>8.387096774193548</c:v>
                </c:pt>
                <c:pt idx="27">
                  <c:v>8.7096774193548381</c:v>
                </c:pt>
                <c:pt idx="28">
                  <c:v>9.0322580645161299</c:v>
                </c:pt>
                <c:pt idx="29">
                  <c:v>9.3548387096774199</c:v>
                </c:pt>
                <c:pt idx="30">
                  <c:v>9.67741935483871</c:v>
                </c:pt>
                <c:pt idx="31">
                  <c:v>10</c:v>
                </c:pt>
                <c:pt idx="32">
                  <c:v>10.32258064516129</c:v>
                </c:pt>
                <c:pt idx="33">
                  <c:v>10.64516129032258</c:v>
                </c:pt>
                <c:pt idx="34">
                  <c:v>10.96774193548387</c:v>
                </c:pt>
                <c:pt idx="35">
                  <c:v>11.290322580645162</c:v>
                </c:pt>
                <c:pt idx="36">
                  <c:v>11.612903225806452</c:v>
                </c:pt>
                <c:pt idx="37">
                  <c:v>11.935483870967742</c:v>
                </c:pt>
                <c:pt idx="38">
                  <c:v>12.258064516129032</c:v>
                </c:pt>
                <c:pt idx="39">
                  <c:v>12.580645161290322</c:v>
                </c:pt>
                <c:pt idx="40">
                  <c:v>12.903225806451612</c:v>
                </c:pt>
                <c:pt idx="41">
                  <c:v>13.225806451612904</c:v>
                </c:pt>
                <c:pt idx="42">
                  <c:v>13.548387096774194</c:v>
                </c:pt>
                <c:pt idx="43">
                  <c:v>13.870967741935484</c:v>
                </c:pt>
                <c:pt idx="44">
                  <c:v>14.193548387096774</c:v>
                </c:pt>
                <c:pt idx="45">
                  <c:v>14.516129032258064</c:v>
                </c:pt>
                <c:pt idx="46">
                  <c:v>14.838709677419354</c:v>
                </c:pt>
                <c:pt idx="47">
                  <c:v>15.161290322580646</c:v>
                </c:pt>
                <c:pt idx="48">
                  <c:v>15.483870967741936</c:v>
                </c:pt>
                <c:pt idx="49">
                  <c:v>15.806451612903226</c:v>
                </c:pt>
                <c:pt idx="50">
                  <c:v>16.129032258064516</c:v>
                </c:pt>
              </c:numCache>
            </c:numRef>
          </c:cat>
          <c:val>
            <c:numRef>
              <c:f>'Calculs préventive'!$C$23:$BA$23</c:f>
              <c:numCache>
                <c:formatCode>General</c:formatCode>
                <c:ptCount val="51"/>
                <c:pt idx="0">
                  <c:v>0</c:v>
                </c:pt>
                <c:pt idx="1">
                  <c:v>1.0100000000000052E-2</c:v>
                </c:pt>
                <c:pt idx="2">
                  <c:v>1.7700000000000101E-2</c:v>
                </c:pt>
                <c:pt idx="3">
                  <c:v>2.5199999999999959E-2</c:v>
                </c:pt>
                <c:pt idx="4">
                  <c:v>3.3900000000000007E-2</c:v>
                </c:pt>
                <c:pt idx="5">
                  <c:v>4.4799999999999895E-2</c:v>
                </c:pt>
                <c:pt idx="6">
                  <c:v>5.8599999999999992E-2</c:v>
                </c:pt>
                <c:pt idx="7">
                  <c:v>7.549999999999997E-2</c:v>
                </c:pt>
                <c:pt idx="8">
                  <c:v>9.5899999999999888E-2</c:v>
                </c:pt>
                <c:pt idx="9">
                  <c:v>0.11949999999999988</c:v>
                </c:pt>
                <c:pt idx="10">
                  <c:v>0.14609999999999984</c:v>
                </c:pt>
                <c:pt idx="11">
                  <c:v>0.17539999999999992</c:v>
                </c:pt>
                <c:pt idx="12">
                  <c:v>0.20689999999999983</c:v>
                </c:pt>
                <c:pt idx="13">
                  <c:v>0.24019999999999983</c:v>
                </c:pt>
                <c:pt idx="14">
                  <c:v>0.27479999999999988</c:v>
                </c:pt>
                <c:pt idx="15">
                  <c:v>0.31049999999999983</c:v>
                </c:pt>
                <c:pt idx="16">
                  <c:v>0.34679999999999978</c:v>
                </c:pt>
                <c:pt idx="17">
                  <c:v>0.38369999999999982</c:v>
                </c:pt>
                <c:pt idx="18">
                  <c:v>0.42129999999999979</c:v>
                </c:pt>
                <c:pt idx="19">
                  <c:v>0.45979999999999982</c:v>
                </c:pt>
                <c:pt idx="20">
                  <c:v>0.49999999999999983</c:v>
                </c:pt>
                <c:pt idx="21">
                  <c:v>0.54269999999999985</c:v>
                </c:pt>
                <c:pt idx="22">
                  <c:v>0.58919999999999983</c:v>
                </c:pt>
                <c:pt idx="23">
                  <c:v>0.64129999999999998</c:v>
                </c:pt>
                <c:pt idx="24">
                  <c:v>0.70119999999999993</c:v>
                </c:pt>
                <c:pt idx="25">
                  <c:v>0.77149999999999996</c:v>
                </c:pt>
                <c:pt idx="26">
                  <c:v>0.85549999999999993</c:v>
                </c:pt>
                <c:pt idx="27">
                  <c:v>0.95709999999999995</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numCache>
            </c:numRef>
          </c:val>
          <c:smooth val="0"/>
        </c:ser>
        <c:dLbls>
          <c:showLegendKey val="0"/>
          <c:showVal val="0"/>
          <c:showCatName val="0"/>
          <c:showSerName val="0"/>
          <c:showPercent val="0"/>
          <c:showBubbleSize val="0"/>
        </c:dLbls>
        <c:marker val="1"/>
        <c:smooth val="0"/>
        <c:axId val="596082656"/>
        <c:axId val="596084616"/>
      </c:lineChart>
      <c:catAx>
        <c:axId val="596082656"/>
        <c:scaling>
          <c:orientation val="minMax"/>
        </c:scaling>
        <c:delete val="0"/>
        <c:axPos val="b"/>
        <c:numFmt formatCode="0.0" sourceLinked="1"/>
        <c:majorTickMark val="none"/>
        <c:minorTickMark val="none"/>
        <c:tickLblPos val="nextTo"/>
        <c:spPr>
          <a:noFill/>
          <a:ln w="12700" cap="flat" cmpd="sng" algn="ctr">
            <a:solidFill>
              <a:sysClr val="windowText" lastClr="000000">
                <a:lumMod val="15000"/>
                <a:lumOff val="85000"/>
                <a:alpha val="95000"/>
              </a:sys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96084616"/>
        <c:crosses val="autoZero"/>
        <c:auto val="1"/>
        <c:lblAlgn val="ctr"/>
        <c:lblOffset val="100"/>
        <c:tickLblSkip val="5"/>
        <c:noMultiLvlLbl val="0"/>
      </c:catAx>
      <c:valAx>
        <c:axId val="596084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96082656"/>
        <c:crosses val="autoZero"/>
        <c:crossBetween val="between"/>
      </c:valAx>
      <c:spPr>
        <a:solidFill>
          <a:schemeClr val="bg1">
            <a:lumMod val="95000"/>
          </a:schemeClr>
        </a:solidFill>
        <a:ln>
          <a:noFill/>
        </a:ln>
        <a:effectLst/>
      </c:spPr>
    </c:plotArea>
    <c:legend>
      <c:legendPos val="r"/>
      <c:layout>
        <c:manualLayout>
          <c:xMode val="edge"/>
          <c:yMode val="edge"/>
          <c:x val="0.67658982672414814"/>
          <c:y val="0.44000050232955323"/>
          <c:w val="0.29916936853481552"/>
          <c:h val="0.103909128583807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0289860319184238E-2"/>
          <c:y val="3.081232492997199E-2"/>
          <c:w val="0.62582496153498057"/>
          <c:h val="0.90420653300690357"/>
        </c:manualLayout>
      </c:layout>
      <c:lineChart>
        <c:grouping val="standard"/>
        <c:varyColors val="0"/>
        <c:ser>
          <c:idx val="0"/>
          <c:order val="0"/>
          <c:tx>
            <c:strRef>
              <c:f>'Calculs préventive'!$B$31</c:f>
              <c:strCache>
                <c:ptCount val="1"/>
                <c:pt idx="0">
                  <c:v>LLMF*LSF</c:v>
                </c:pt>
              </c:strCache>
            </c:strRef>
          </c:tx>
          <c:spPr>
            <a:ln w="25400"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val>
            <c:numRef>
              <c:f>'Calculs préventive'!$C$31:$BA$31</c:f>
              <c:numCache>
                <c:formatCode>General</c:formatCode>
                <c:ptCount val="51"/>
                <c:pt idx="0">
                  <c:v>1</c:v>
                </c:pt>
                <c:pt idx="1">
                  <c:v>0.95119491</c:v>
                </c:pt>
                <c:pt idx="2">
                  <c:v>0.90489476000000002</c:v>
                </c:pt>
                <c:pt idx="3">
                  <c:v>0.86591483999999996</c:v>
                </c:pt>
                <c:pt idx="4">
                  <c:v>0.83219854000000004</c:v>
                </c:pt>
                <c:pt idx="5">
                  <c:v>0.80208144000000003</c:v>
                </c:pt>
                <c:pt idx="6">
                  <c:v>0.77430149999999998</c:v>
                </c:pt>
                <c:pt idx="7">
                  <c:v>0.74801295000000001</c:v>
                </c:pt>
                <c:pt idx="8">
                  <c:v>0.72228549000000009</c:v>
                </c:pt>
                <c:pt idx="9">
                  <c:v>0.69665159999999993</c:v>
                </c:pt>
                <c:pt idx="10">
                  <c:v>0.67082383999999995</c:v>
                </c:pt>
                <c:pt idx="11">
                  <c:v>0.64450735999999997</c:v>
                </c:pt>
                <c:pt idx="12">
                  <c:v>0.61758696999999996</c:v>
                </c:pt>
                <c:pt idx="13">
                  <c:v>0.58998470000000003</c:v>
                </c:pt>
                <c:pt idx="14">
                  <c:v>0.56181243999999997</c:v>
                </c:pt>
                <c:pt idx="15">
                  <c:v>0.53298350000000005</c:v>
                </c:pt>
                <c:pt idx="16">
                  <c:v>0.50374783999999995</c:v>
                </c:pt>
                <c:pt idx="17">
                  <c:v>0.47399632999999997</c:v>
                </c:pt>
                <c:pt idx="18">
                  <c:v>0.44357354999999998</c:v>
                </c:pt>
                <c:pt idx="19">
                  <c:v>0.41233466000000002</c:v>
                </c:pt>
                <c:pt idx="20">
                  <c:v>0.37974999999999998</c:v>
                </c:pt>
                <c:pt idx="21">
                  <c:v>0.34530722999999997</c:v>
                </c:pt>
                <c:pt idx="22">
                  <c:v>0.30814108000000001</c:v>
                </c:pt>
                <c:pt idx="23">
                  <c:v>0.26712389000000003</c:v>
                </c:pt>
                <c:pt idx="24">
                  <c:v>0.22078332000000001</c:v>
                </c:pt>
                <c:pt idx="25">
                  <c:v>1</c:v>
                </c:pt>
                <c:pt idx="26">
                  <c:v>0.95119491</c:v>
                </c:pt>
                <c:pt idx="27">
                  <c:v>0.90489476000000002</c:v>
                </c:pt>
                <c:pt idx="28">
                  <c:v>0.86591483999999996</c:v>
                </c:pt>
                <c:pt idx="29">
                  <c:v>0.83219854000000004</c:v>
                </c:pt>
                <c:pt idx="30">
                  <c:v>0.80208144000000003</c:v>
                </c:pt>
                <c:pt idx="31">
                  <c:v>0.77430149999999998</c:v>
                </c:pt>
                <c:pt idx="32">
                  <c:v>0.74801295000000001</c:v>
                </c:pt>
                <c:pt idx="33">
                  <c:v>0.72228549000000009</c:v>
                </c:pt>
                <c:pt idx="34">
                  <c:v>0.69665159999999993</c:v>
                </c:pt>
                <c:pt idx="35">
                  <c:v>0.67082383999999995</c:v>
                </c:pt>
                <c:pt idx="36">
                  <c:v>0.64450735999999997</c:v>
                </c:pt>
                <c:pt idx="37">
                  <c:v>0.61758696999999996</c:v>
                </c:pt>
                <c:pt idx="38">
                  <c:v>0.58998470000000003</c:v>
                </c:pt>
                <c:pt idx="39">
                  <c:v>0.56181243999999997</c:v>
                </c:pt>
                <c:pt idx="40">
                  <c:v>0.53298350000000005</c:v>
                </c:pt>
                <c:pt idx="41">
                  <c:v>0.50374783999999995</c:v>
                </c:pt>
                <c:pt idx="42">
                  <c:v>0.47399632999999997</c:v>
                </c:pt>
                <c:pt idx="43">
                  <c:v>0.44357354999999998</c:v>
                </c:pt>
                <c:pt idx="44">
                  <c:v>0.41233466000000002</c:v>
                </c:pt>
                <c:pt idx="45">
                  <c:v>0.37974999999999998</c:v>
                </c:pt>
                <c:pt idx="46">
                  <c:v>0.34530722999999997</c:v>
                </c:pt>
                <c:pt idx="47">
                  <c:v>0.30814108000000001</c:v>
                </c:pt>
                <c:pt idx="48">
                  <c:v>0.26712389000000003</c:v>
                </c:pt>
                <c:pt idx="49">
                  <c:v>0.22078332000000001</c:v>
                </c:pt>
                <c:pt idx="50">
                  <c:v>1</c:v>
                </c:pt>
              </c:numCache>
            </c:numRef>
          </c:val>
          <c:smooth val="0"/>
        </c:ser>
        <c:ser>
          <c:idx val="1"/>
          <c:order val="1"/>
          <c:tx>
            <c:strRef>
              <c:f>'Calculs préventive'!$B$24</c:f>
              <c:strCache>
                <c:ptCount val="1"/>
                <c:pt idx="0">
                  <c:v>Pourcentage de lampes HS décalé</c:v>
                </c:pt>
              </c:strCache>
            </c:strRef>
          </c:tx>
          <c:spPr>
            <a:ln w="25400"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val>
            <c:numRef>
              <c:f>'Calculs préventive'!$C$25:$BA$25</c:f>
              <c:numCache>
                <c:formatCode>General</c:formatCode>
                <c:ptCount val="51"/>
                <c:pt idx="0">
                  <c:v>0</c:v>
                </c:pt>
                <c:pt idx="1">
                  <c:v>1.0100000000000052E-2</c:v>
                </c:pt>
                <c:pt idx="2">
                  <c:v>1.7700000000000101E-2</c:v>
                </c:pt>
                <c:pt idx="3">
                  <c:v>2.5199999999999959E-2</c:v>
                </c:pt>
                <c:pt idx="4">
                  <c:v>3.3900000000000007E-2</c:v>
                </c:pt>
                <c:pt idx="5">
                  <c:v>4.4799999999999895E-2</c:v>
                </c:pt>
                <c:pt idx="6">
                  <c:v>5.8599999999999992E-2</c:v>
                </c:pt>
                <c:pt idx="7">
                  <c:v>7.549999999999997E-2</c:v>
                </c:pt>
                <c:pt idx="8">
                  <c:v>9.5899999999999888E-2</c:v>
                </c:pt>
                <c:pt idx="9">
                  <c:v>0.11949999999999988</c:v>
                </c:pt>
                <c:pt idx="10">
                  <c:v>0.14609999999999984</c:v>
                </c:pt>
                <c:pt idx="11">
                  <c:v>0.17539999999999992</c:v>
                </c:pt>
                <c:pt idx="12">
                  <c:v>0.20689999999999983</c:v>
                </c:pt>
                <c:pt idx="13">
                  <c:v>0.24019999999999983</c:v>
                </c:pt>
                <c:pt idx="14">
                  <c:v>0.27479999999999988</c:v>
                </c:pt>
                <c:pt idx="15">
                  <c:v>0.31049999999999983</c:v>
                </c:pt>
                <c:pt idx="16">
                  <c:v>0.34679999999999978</c:v>
                </c:pt>
                <c:pt idx="17">
                  <c:v>0.38369999999999982</c:v>
                </c:pt>
                <c:pt idx="18">
                  <c:v>0.42129999999999979</c:v>
                </c:pt>
                <c:pt idx="19">
                  <c:v>0.45979999999999982</c:v>
                </c:pt>
                <c:pt idx="20">
                  <c:v>0.49999999999999983</c:v>
                </c:pt>
                <c:pt idx="21">
                  <c:v>0.54269999999999985</c:v>
                </c:pt>
                <c:pt idx="22">
                  <c:v>0.58919999999999983</c:v>
                </c:pt>
                <c:pt idx="23">
                  <c:v>0.64129999999999998</c:v>
                </c:pt>
                <c:pt idx="24">
                  <c:v>0.70119999999999993</c:v>
                </c:pt>
                <c:pt idx="25">
                  <c:v>0</c:v>
                </c:pt>
                <c:pt idx="26">
                  <c:v>1.0100000000000052E-2</c:v>
                </c:pt>
                <c:pt idx="27">
                  <c:v>1.7700000000000101E-2</c:v>
                </c:pt>
                <c:pt idx="28">
                  <c:v>2.5199999999999959E-2</c:v>
                </c:pt>
                <c:pt idx="29">
                  <c:v>3.3900000000000007E-2</c:v>
                </c:pt>
                <c:pt idx="30">
                  <c:v>4.4799999999999895E-2</c:v>
                </c:pt>
                <c:pt idx="31">
                  <c:v>5.8599999999999992E-2</c:v>
                </c:pt>
                <c:pt idx="32">
                  <c:v>7.549999999999997E-2</c:v>
                </c:pt>
                <c:pt idx="33">
                  <c:v>9.5899999999999888E-2</c:v>
                </c:pt>
                <c:pt idx="34">
                  <c:v>0.11949999999999988</c:v>
                </c:pt>
                <c:pt idx="35">
                  <c:v>0.14609999999999984</c:v>
                </c:pt>
                <c:pt idx="36">
                  <c:v>0.17539999999999992</c:v>
                </c:pt>
                <c:pt idx="37">
                  <c:v>0.20689999999999983</c:v>
                </c:pt>
                <c:pt idx="38">
                  <c:v>0.24019999999999983</c:v>
                </c:pt>
                <c:pt idx="39">
                  <c:v>0.27479999999999988</c:v>
                </c:pt>
                <c:pt idx="40">
                  <c:v>0.31049999999999983</c:v>
                </c:pt>
                <c:pt idx="41">
                  <c:v>0.34679999999999978</c:v>
                </c:pt>
                <c:pt idx="42">
                  <c:v>0.38369999999999982</c:v>
                </c:pt>
                <c:pt idx="43">
                  <c:v>0.42129999999999979</c:v>
                </c:pt>
                <c:pt idx="44">
                  <c:v>0.45979999999999982</c:v>
                </c:pt>
                <c:pt idx="45">
                  <c:v>0.49999999999999983</c:v>
                </c:pt>
                <c:pt idx="46">
                  <c:v>0.54269999999999985</c:v>
                </c:pt>
                <c:pt idx="47">
                  <c:v>0.58919999999999983</c:v>
                </c:pt>
                <c:pt idx="48">
                  <c:v>0.64129999999999998</c:v>
                </c:pt>
                <c:pt idx="49">
                  <c:v>0.70119999999999993</c:v>
                </c:pt>
                <c:pt idx="50">
                  <c:v>0</c:v>
                </c:pt>
              </c:numCache>
            </c:numRef>
          </c:val>
          <c:smooth val="0"/>
        </c:ser>
        <c:dLbls>
          <c:showLegendKey val="0"/>
          <c:showVal val="0"/>
          <c:showCatName val="0"/>
          <c:showSerName val="0"/>
          <c:showPercent val="0"/>
          <c:showBubbleSize val="0"/>
        </c:dLbls>
        <c:marker val="1"/>
        <c:smooth val="0"/>
        <c:axId val="596085008"/>
        <c:axId val="596085792"/>
      </c:lineChart>
      <c:catAx>
        <c:axId val="5960850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96085792"/>
        <c:crosses val="autoZero"/>
        <c:auto val="1"/>
        <c:lblAlgn val="ctr"/>
        <c:lblOffset val="100"/>
        <c:noMultiLvlLbl val="0"/>
      </c:catAx>
      <c:valAx>
        <c:axId val="596085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96085008"/>
        <c:crosses val="autoZero"/>
        <c:crossBetween val="between"/>
      </c:valAx>
      <c:spPr>
        <a:solidFill>
          <a:schemeClr val="bg1">
            <a:lumMod val="95000"/>
          </a:schemeClr>
        </a:solidFill>
        <a:ln>
          <a:noFill/>
        </a:ln>
        <a:effectLst/>
      </c:spPr>
    </c:plotArea>
    <c:legend>
      <c:legendPos val="r"/>
      <c:layout>
        <c:manualLayout>
          <c:xMode val="edge"/>
          <c:yMode val="edge"/>
          <c:x val="0.69140579841312944"/>
          <c:y val="0.47683076380158362"/>
          <c:w val="0.22190653754487583"/>
          <c:h val="7.90341648470411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53252140377364E-2"/>
          <c:y val="3.5859820700896494E-2"/>
          <c:w val="0.58252843394575682"/>
          <c:h val="0.88851420467307107"/>
        </c:manualLayout>
      </c:layout>
      <c:lineChart>
        <c:grouping val="standard"/>
        <c:varyColors val="0"/>
        <c:ser>
          <c:idx val="0"/>
          <c:order val="0"/>
          <c:tx>
            <c:strRef>
              <c:f>'Types de lampes'!$B$4:$F$4</c:f>
              <c:strCache>
                <c:ptCount val="5"/>
                <c:pt idx="0">
                  <c:v>Lampe incandescente</c:v>
                </c:pt>
              </c:strCache>
            </c:strRef>
          </c:tx>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lampes'!$E$415:$BC$415</c:f>
              <c:numCache>
                <c:formatCode>General</c:formatCode>
                <c:ptCount val="51"/>
                <c:pt idx="0">
                  <c:v>1</c:v>
                </c:pt>
                <c:pt idx="1">
                  <c:v>0.96499999999999997</c:v>
                </c:pt>
                <c:pt idx="2">
                  <c:v>0.98250000000000004</c:v>
                </c:pt>
                <c:pt idx="3">
                  <c:v>0.97375</c:v>
                </c:pt>
                <c:pt idx="4">
                  <c:v>0.97812500000000002</c:v>
                </c:pt>
                <c:pt idx="5">
                  <c:v>0.97593750000000001</c:v>
                </c:pt>
                <c:pt idx="6">
                  <c:v>0.97703125000000002</c:v>
                </c:pt>
                <c:pt idx="7">
                  <c:v>0.97648437499999996</c:v>
                </c:pt>
                <c:pt idx="8">
                  <c:v>0.97675781250000004</c:v>
                </c:pt>
                <c:pt idx="9">
                  <c:v>0.97662109374999995</c:v>
                </c:pt>
                <c:pt idx="10">
                  <c:v>0.976689453125</c:v>
                </c:pt>
                <c:pt idx="11">
                  <c:v>0.97665527343750003</c:v>
                </c:pt>
                <c:pt idx="12">
                  <c:v>0.97667236328124996</c:v>
                </c:pt>
                <c:pt idx="13">
                  <c:v>0.97666381835937499</c:v>
                </c:pt>
                <c:pt idx="14">
                  <c:v>0.97666809082031247</c:v>
                </c:pt>
                <c:pt idx="15">
                  <c:v>0.97666595458984373</c:v>
                </c:pt>
                <c:pt idx="16">
                  <c:v>0.9766670227050781</c:v>
                </c:pt>
                <c:pt idx="17">
                  <c:v>0.97666648864746097</c:v>
                </c:pt>
                <c:pt idx="18">
                  <c:v>0.97666675567626948</c:v>
                </c:pt>
                <c:pt idx="19">
                  <c:v>0.97666662216186528</c:v>
                </c:pt>
                <c:pt idx="20">
                  <c:v>0.97666668891906738</c:v>
                </c:pt>
                <c:pt idx="21">
                  <c:v>0.97666665554046628</c:v>
                </c:pt>
                <c:pt idx="22">
                  <c:v>0.97666667222976689</c:v>
                </c:pt>
                <c:pt idx="23">
                  <c:v>0.97666666388511658</c:v>
                </c:pt>
                <c:pt idx="24">
                  <c:v>0.97666666805744173</c:v>
                </c:pt>
                <c:pt idx="25">
                  <c:v>0.97666666597127916</c:v>
                </c:pt>
                <c:pt idx="26">
                  <c:v>0.97666666701436045</c:v>
                </c:pt>
                <c:pt idx="27">
                  <c:v>0.97666666649281975</c:v>
                </c:pt>
                <c:pt idx="28">
                  <c:v>0.97666666675359015</c:v>
                </c:pt>
                <c:pt idx="29">
                  <c:v>0.97666666662320489</c:v>
                </c:pt>
                <c:pt idx="30">
                  <c:v>0.97666666668839752</c:v>
                </c:pt>
                <c:pt idx="31">
                  <c:v>0.97666666665580126</c:v>
                </c:pt>
                <c:pt idx="32">
                  <c:v>0.97666666667209934</c:v>
                </c:pt>
                <c:pt idx="33">
                  <c:v>0.9766666666639503</c:v>
                </c:pt>
                <c:pt idx="34">
                  <c:v>0.97666666666802482</c:v>
                </c:pt>
                <c:pt idx="35">
                  <c:v>0.97666666666598756</c:v>
                </c:pt>
                <c:pt idx="36">
                  <c:v>0.97666666666700619</c:v>
                </c:pt>
                <c:pt idx="37">
                  <c:v>0.97666666666649693</c:v>
                </c:pt>
                <c:pt idx="38">
                  <c:v>0.9766666666667515</c:v>
                </c:pt>
                <c:pt idx="39">
                  <c:v>0.97666666666662427</c:v>
                </c:pt>
                <c:pt idx="40">
                  <c:v>0.97666666666668789</c:v>
                </c:pt>
                <c:pt idx="41">
                  <c:v>0.97666666666665602</c:v>
                </c:pt>
                <c:pt idx="42">
                  <c:v>0.97666666666667201</c:v>
                </c:pt>
                <c:pt idx="43">
                  <c:v>0.97666666666666402</c:v>
                </c:pt>
                <c:pt idx="44">
                  <c:v>0.97666666666666802</c:v>
                </c:pt>
                <c:pt idx="45">
                  <c:v>0.97666666666666602</c:v>
                </c:pt>
                <c:pt idx="46">
                  <c:v>0.97666666666666702</c:v>
                </c:pt>
                <c:pt idx="47">
                  <c:v>0.97666666666666657</c:v>
                </c:pt>
                <c:pt idx="48">
                  <c:v>0.97666666666666668</c:v>
                </c:pt>
                <c:pt idx="49">
                  <c:v>0.97666666666666657</c:v>
                </c:pt>
                <c:pt idx="50">
                  <c:v>0.97666666666666657</c:v>
                </c:pt>
              </c:numCache>
            </c:numRef>
          </c:val>
          <c:smooth val="0"/>
        </c:ser>
        <c:ser>
          <c:idx val="1"/>
          <c:order val="1"/>
          <c:tx>
            <c:strRef>
              <c:f>'Types de lampes'!$B$5:$F$5</c:f>
              <c:strCache>
                <c:ptCount val="5"/>
                <c:pt idx="0">
                  <c:v>Lampe halogène</c:v>
                </c:pt>
              </c:strCache>
            </c:strRef>
          </c:tx>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lampes'!$E$418:$BC$418</c:f>
              <c:numCache>
                <c:formatCode>General</c:formatCode>
                <c:ptCount val="51"/>
                <c:pt idx="0">
                  <c:v>1</c:v>
                </c:pt>
                <c:pt idx="1">
                  <c:v>0.97659999999999991</c:v>
                </c:pt>
                <c:pt idx="2">
                  <c:v>0.96985199999999994</c:v>
                </c:pt>
                <c:pt idx="3">
                  <c:v>0.98681543999999999</c:v>
                </c:pt>
                <c:pt idx="4">
                  <c:v>0.97695795679999986</c:v>
                </c:pt>
                <c:pt idx="5">
                  <c:v>0.97616507369599992</c:v>
                </c:pt>
                <c:pt idx="6">
                  <c:v>0.98171226411711987</c:v>
                </c:pt>
                <c:pt idx="7">
                  <c:v>0.97778189714064634</c:v>
                </c:pt>
                <c:pt idx="8">
                  <c:v>0.97807398817173574</c:v>
                </c:pt>
                <c:pt idx="9">
                  <c:v>0.97981134065572262</c:v>
                </c:pt>
                <c:pt idx="10">
                  <c:v>0.97831016020266803</c:v>
                </c:pt>
                <c:pt idx="11">
                  <c:v>0.97861240471405708</c:v>
                </c:pt>
                <c:pt idx="12">
                  <c:v>0.97912724422170105</c:v>
                </c:pt>
                <c:pt idx="13">
                  <c:v>0.97857454715004422</c:v>
                </c:pt>
                <c:pt idx="14">
                  <c:v>0.97874823111211451</c:v>
                </c:pt>
                <c:pt idx="15">
                  <c:v>0.97888910615752811</c:v>
                </c:pt>
                <c:pt idx="16">
                  <c:v>0.97869238164107031</c:v>
                </c:pt>
                <c:pt idx="17">
                  <c:v>0.97877538924120044</c:v>
                </c:pt>
                <c:pt idx="18">
                  <c:v>0.97880900557132777</c:v>
                </c:pt>
                <c:pt idx="19">
                  <c:v>0.97874128103376334</c:v>
                </c:pt>
                <c:pt idx="20">
                  <c:v>0.97877729800800006</c:v>
                </c:pt>
                <c:pt idx="21">
                  <c:v>0.97878306703687767</c:v>
                </c:pt>
                <c:pt idx="22">
                  <c:v>0.97876055870723488</c:v>
                </c:pt>
                <c:pt idx="23">
                  <c:v>0.97877523068991745</c:v>
                </c:pt>
                <c:pt idx="24">
                  <c:v>0.97877504070824639</c:v>
                </c:pt>
                <c:pt idx="25">
                  <c:v>0.97876785290260837</c:v>
                </c:pt>
                <c:pt idx="26">
                  <c:v>0.97877355438184166</c:v>
                </c:pt>
                <c:pt idx="27">
                  <c:v>0.9787727011308589</c:v>
                </c:pt>
                <c:pt idx="28">
                  <c:v>0.97877051592700892</c:v>
                </c:pt>
                <c:pt idx="29">
                  <c:v>0.97877264701150313</c:v>
                </c:pt>
                <c:pt idx="30">
                  <c:v>0.97877207736752236</c:v>
                </c:pt>
                <c:pt idx="31">
                  <c:v>0.97877145614758021</c:v>
                </c:pt>
                <c:pt idx="32">
                  <c:v>0.97877222552112553</c:v>
                </c:pt>
                <c:pt idx="33">
                  <c:v>0.97877193601973134</c:v>
                </c:pt>
                <c:pt idx="34">
                  <c:v>0.97877177714404606</c:v>
                </c:pt>
                <c:pt idx="35">
                  <c:v>0.97877204581777766</c:v>
                </c:pt>
                <c:pt idx="36">
                  <c:v>0.97877191569010979</c:v>
                </c:pt>
                <c:pt idx="37">
                  <c:v>0.97877188285282501</c:v>
                </c:pt>
                <c:pt idx="38">
                  <c:v>0.97877197352974088</c:v>
                </c:pt>
                <c:pt idx="39">
                  <c:v>0.97877191922038886</c:v>
                </c:pt>
                <c:pt idx="40">
                  <c:v>0.97877191624322546</c:v>
                </c:pt>
                <c:pt idx="41">
                  <c:v>0.97877194572008908</c:v>
                </c:pt>
                <c:pt idx="42">
                  <c:v>0.9787719242167171</c:v>
                </c:pt>
                <c:pt idx="43">
                  <c:v>0.97877192625091558</c:v>
                </c:pt>
                <c:pt idx="44">
                  <c:v>0.97877193541592677</c:v>
                </c:pt>
                <c:pt idx="45">
                  <c:v>0.97877192725011886</c:v>
                </c:pt>
                <c:pt idx="46">
                  <c:v>0.97877192903694354</c:v>
                </c:pt>
                <c:pt idx="47">
                  <c:v>0.9787719317261242</c:v>
                </c:pt>
                <c:pt idx="48">
                  <c:v>0.97877192873515095</c:v>
                </c:pt>
                <c:pt idx="49">
                  <c:v>0.97877192972351978</c:v>
                </c:pt>
                <c:pt idx="50">
                  <c:v>0.97877193044807886</c:v>
                </c:pt>
              </c:numCache>
            </c:numRef>
          </c:val>
          <c:smooth val="0"/>
        </c:ser>
        <c:ser>
          <c:idx val="2"/>
          <c:order val="2"/>
          <c:tx>
            <c:strRef>
              <c:f>'Types de lampes'!$B$6:$F$6</c:f>
              <c:strCache>
                <c:ptCount val="5"/>
                <c:pt idx="0">
                  <c:v>Lampe fluorescente triphosphore</c:v>
                </c:pt>
              </c:strCache>
            </c:strRef>
          </c:tx>
          <c:spPr>
            <a:ln w="34925" cap="rnd">
              <a:solidFill>
                <a:schemeClr val="accent3"/>
              </a:solid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lampes'!$E$421:$BC$421</c:f>
              <c:numCache>
                <c:formatCode>General</c:formatCode>
                <c:ptCount val="51"/>
                <c:pt idx="0">
                  <c:v>1</c:v>
                </c:pt>
                <c:pt idx="1">
                  <c:v>0.98109999999999997</c:v>
                </c:pt>
                <c:pt idx="2">
                  <c:v>0.96299999999999997</c:v>
                </c:pt>
                <c:pt idx="3">
                  <c:v>0.94769999999999999</c:v>
                </c:pt>
                <c:pt idx="4">
                  <c:v>0.93512350000000011</c:v>
                </c:pt>
                <c:pt idx="5">
                  <c:v>0.92484914000000007</c:v>
                </c:pt>
                <c:pt idx="6">
                  <c:v>0.91674949000000017</c:v>
                </c:pt>
                <c:pt idx="7">
                  <c:v>0.91053229000000013</c:v>
                </c:pt>
                <c:pt idx="8">
                  <c:v>0.90595774465000023</c:v>
                </c:pt>
                <c:pt idx="9">
                  <c:v>0.90276185856600011</c:v>
                </c:pt>
                <c:pt idx="10">
                  <c:v>0.90066405997900001</c:v>
                </c:pt>
                <c:pt idx="11">
                  <c:v>0.89948685715700005</c:v>
                </c:pt>
                <c:pt idx="12">
                  <c:v>0.89925302855283518</c:v>
                </c:pt>
                <c:pt idx="13">
                  <c:v>0.89983032976315558</c:v>
                </c:pt>
                <c:pt idx="14">
                  <c:v>0.90114031720690146</c:v>
                </c:pt>
                <c:pt idx="15">
                  <c:v>0.90344541859850347</c:v>
                </c:pt>
                <c:pt idx="16">
                  <c:v>0.90667346275496352</c:v>
                </c:pt>
                <c:pt idx="17">
                  <c:v>0.91110370798735407</c:v>
                </c:pt>
                <c:pt idx="18">
                  <c:v>0.91691561929190413</c:v>
                </c:pt>
                <c:pt idx="19">
                  <c:v>0.92460921771002802</c:v>
                </c:pt>
                <c:pt idx="20">
                  <c:v>0.93497954768738767</c:v>
                </c:pt>
                <c:pt idx="21">
                  <c:v>0.97733180701018496</c:v>
                </c:pt>
                <c:pt idx="22">
                  <c:v>0.96127067048245951</c:v>
                </c:pt>
                <c:pt idx="23">
                  <c:v>0.94680970574217382</c:v>
                </c:pt>
                <c:pt idx="24">
                  <c:v>0.93485230544260323</c:v>
                </c:pt>
                <c:pt idx="25">
                  <c:v>0.92528877576567314</c:v>
                </c:pt>
                <c:pt idx="26">
                  <c:v>0.91773850102020982</c:v>
                </c:pt>
                <c:pt idx="27">
                  <c:v>0.91197565722741514</c:v>
                </c:pt>
                <c:pt idx="28">
                  <c:v>0.90769808944244545</c:v>
                </c:pt>
                <c:pt idx="29">
                  <c:v>0.90468539480161236</c:v>
                </c:pt>
                <c:pt idx="30">
                  <c:v>0.9027275437793959</c:v>
                </c:pt>
                <c:pt idx="31">
                  <c:v>0.90168249968441638</c:v>
                </c:pt>
                <c:pt idx="32">
                  <c:v>0.90148800505979754</c:v>
                </c:pt>
                <c:pt idx="33">
                  <c:v>0.90220922868382902</c:v>
                </c:pt>
                <c:pt idx="34">
                  <c:v>0.90385717033245316</c:v>
                </c:pt>
                <c:pt idx="35">
                  <c:v>0.90648798434122013</c:v>
                </c:pt>
                <c:pt idx="36">
                  <c:v>0.91026536824623916</c:v>
                </c:pt>
                <c:pt idx="37">
                  <c:v>0.91516174968483699</c:v>
                </c:pt>
                <c:pt idx="38">
                  <c:v>0.92120908954814529</c:v>
                </c:pt>
                <c:pt idx="39">
                  <c:v>0.92824388492614462</c:v>
                </c:pt>
                <c:pt idx="40">
                  <c:v>0.93602764195373511</c:v>
                </c:pt>
                <c:pt idx="41">
                  <c:v>0.9440515737600782</c:v>
                </c:pt>
                <c:pt idx="42">
                  <c:v>0.95916873753372467</c:v>
                </c:pt>
                <c:pt idx="43">
                  <c:v>0.94604861513487581</c:v>
                </c:pt>
                <c:pt idx="44">
                  <c:v>0.93477534751965463</c:v>
                </c:pt>
                <c:pt idx="45">
                  <c:v>0.92569177505859057</c:v>
                </c:pt>
                <c:pt idx="46">
                  <c:v>0.91862070330390266</c:v>
                </c:pt>
                <c:pt idx="47">
                  <c:v>0.91321860478581185</c:v>
                </c:pt>
                <c:pt idx="48">
                  <c:v>0.9092432401732421</c:v>
                </c:pt>
                <c:pt idx="49">
                  <c:v>0.90644720831103309</c:v>
                </c:pt>
                <c:pt idx="50">
                  <c:v>0.90467157269003806</c:v>
                </c:pt>
              </c:numCache>
            </c:numRef>
          </c:val>
          <c:smooth val="0"/>
        </c:ser>
        <c:ser>
          <c:idx val="3"/>
          <c:order val="3"/>
          <c:tx>
            <c:strRef>
              <c:f>'Types de lampes'!$B$7:$F$7</c:f>
              <c:strCache>
                <c:ptCount val="5"/>
                <c:pt idx="0">
                  <c:v>Lampe fluocompacte</c:v>
                </c:pt>
              </c:strCache>
            </c:strRef>
          </c:tx>
          <c:spPr>
            <a:ln w="349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lampes'!$E$424:$BC$424</c:f>
              <c:numCache>
                <c:formatCode>General</c:formatCode>
                <c:ptCount val="51"/>
                <c:pt idx="0">
                  <c:v>1</c:v>
                </c:pt>
                <c:pt idx="1">
                  <c:v>0.96849555999999992</c:v>
                </c:pt>
                <c:pt idx="2">
                  <c:v>0.94357834494400006</c:v>
                </c:pt>
                <c:pt idx="3">
                  <c:v>0.92459509105330573</c:v>
                </c:pt>
                <c:pt idx="4">
                  <c:v>0.91053471376380346</c:v>
                </c:pt>
                <c:pt idx="5">
                  <c:v>0.90009719142219169</c:v>
                </c:pt>
                <c:pt idx="6">
                  <c:v>0.89208083521054249</c:v>
                </c:pt>
                <c:pt idx="7">
                  <c:v>0.88630433520651797</c:v>
                </c:pt>
                <c:pt idx="8">
                  <c:v>0.88393718880938299</c:v>
                </c:pt>
                <c:pt idx="9">
                  <c:v>0.88901021621897702</c:v>
                </c:pt>
                <c:pt idx="10">
                  <c:v>0.90972774388551858</c:v>
                </c:pt>
                <c:pt idx="11">
                  <c:v>0.97304768931542862</c:v>
                </c:pt>
                <c:pt idx="12">
                  <c:v>0.94869241117821479</c:v>
                </c:pt>
                <c:pt idx="13">
                  <c:v>0.92924951260559363</c:v>
                </c:pt>
                <c:pt idx="14">
                  <c:v>0.91476810482845083</c:v>
                </c:pt>
                <c:pt idx="15">
                  <c:v>0.90438307335906654</c:v>
                </c:pt>
                <c:pt idx="16">
                  <c:v>0.89707168430291762</c:v>
                </c:pt>
                <c:pt idx="17">
                  <c:v>0.89248542557155008</c:v>
                </c:pt>
                <c:pt idx="18">
                  <c:v>0.89155668800346044</c:v>
                </c:pt>
                <c:pt idx="19">
                  <c:v>0.89632617703765405</c:v>
                </c:pt>
                <c:pt idx="20">
                  <c:v>0.90918034056944985</c:v>
                </c:pt>
                <c:pt idx="21">
                  <c:v>0.93022628926098194</c:v>
                </c:pt>
                <c:pt idx="22">
                  <c:v>0.9528258450642213</c:v>
                </c:pt>
                <c:pt idx="23">
                  <c:v>0.93389878787931346</c:v>
                </c:pt>
                <c:pt idx="24">
                  <c:v>0.91908609410695297</c:v>
                </c:pt>
                <c:pt idx="25">
                  <c:v>0.90847628111100409</c:v>
                </c:pt>
                <c:pt idx="26">
                  <c:v>0.90139216891775986</c:v>
                </c:pt>
                <c:pt idx="27">
                  <c:v>0.89731042981363973</c:v>
                </c:pt>
                <c:pt idx="28">
                  <c:v>0.89646685673881932</c:v>
                </c:pt>
                <c:pt idx="29">
                  <c:v>0.89981708054228715</c:v>
                </c:pt>
                <c:pt idx="30">
                  <c:v>0.90817100858649458</c:v>
                </c:pt>
                <c:pt idx="31">
                  <c:v>0.9207476601232355</c:v>
                </c:pt>
                <c:pt idx="32">
                  <c:v>0.93337012009841303</c:v>
                </c:pt>
                <c:pt idx="33">
                  <c:v>0.93780924242816566</c:v>
                </c:pt>
                <c:pt idx="34">
                  <c:v>0.92331195008403555</c:v>
                </c:pt>
                <c:pt idx="35">
                  <c:v>0.91244164642573755</c:v>
                </c:pt>
                <c:pt idx="36">
                  <c:v>0.90520281366989419</c:v>
                </c:pt>
                <c:pt idx="37">
                  <c:v>0.90113897556040812</c:v>
                </c:pt>
                <c:pt idx="38">
                  <c:v>0.90005116470182411</c:v>
                </c:pt>
                <c:pt idx="39">
                  <c:v>0.90218432708087792</c:v>
                </c:pt>
                <c:pt idx="40">
                  <c:v>0.90777172973279674</c:v>
                </c:pt>
                <c:pt idx="41">
                  <c:v>0.91613277720527531</c:v>
                </c:pt>
                <c:pt idx="42">
                  <c:v>0.9248651657090029</c:v>
                </c:pt>
                <c:pt idx="43">
                  <c:v>0.92983513088827263</c:v>
                </c:pt>
                <c:pt idx="44">
                  <c:v>0.92698032320997559</c:v>
                </c:pt>
                <c:pt idx="45">
                  <c:v>0.91621614910114491</c:v>
                </c:pt>
                <c:pt idx="46">
                  <c:v>0.90869796159559724</c:v>
                </c:pt>
                <c:pt idx="47">
                  <c:v>0.90435241933012167</c:v>
                </c:pt>
                <c:pt idx="48">
                  <c:v>0.9028561102327457</c:v>
                </c:pt>
                <c:pt idx="49">
                  <c:v>0.9040455132547297</c:v>
                </c:pt>
                <c:pt idx="50">
                  <c:v>0.9078127245957307</c:v>
                </c:pt>
              </c:numCache>
            </c:numRef>
          </c:val>
          <c:smooth val="0"/>
        </c:ser>
        <c:ser>
          <c:idx val="4"/>
          <c:order val="4"/>
          <c:tx>
            <c:strRef>
              <c:f>'Types de lampes'!$B$8:$F$8</c:f>
              <c:strCache>
                <c:ptCount val="5"/>
                <c:pt idx="0">
                  <c:v>lampe au mercure</c:v>
                </c:pt>
              </c:strCache>
            </c:strRef>
          </c:tx>
          <c:spPr>
            <a:ln w="349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solidFill>
                  <a:schemeClr val="accent5"/>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lampes'!$E$427:$BC$427</c:f>
              <c:numCache>
                <c:formatCode>General</c:formatCode>
                <c:ptCount val="51"/>
                <c:pt idx="0">
                  <c:v>1</c:v>
                </c:pt>
                <c:pt idx="1">
                  <c:v>0.96129491</c:v>
                </c:pt>
                <c:pt idx="2">
                  <c:v>0.92220383859100008</c:v>
                </c:pt>
                <c:pt idx="3">
                  <c:v>0.89003494008576922</c:v>
                </c:pt>
                <c:pt idx="4">
                  <c:v>0.86410635389315782</c:v>
                </c:pt>
                <c:pt idx="5">
                  <c:v>0.84375297422540529</c:v>
                </c:pt>
                <c:pt idx="6">
                  <c:v>0.82836716329464943</c:v>
                </c:pt>
                <c:pt idx="7">
                  <c:v>0.81723397418497601</c:v>
                </c:pt>
                <c:pt idx="8">
                  <c:v>0.8097546939643594</c:v>
                </c:pt>
                <c:pt idx="9">
                  <c:v>0.80509140768012388</c:v>
                </c:pt>
                <c:pt idx="10">
                  <c:v>0.80270813179223754</c:v>
                </c:pt>
                <c:pt idx="11">
                  <c:v>0.80198406108912645</c:v>
                </c:pt>
                <c:pt idx="12">
                  <c:v>0.80229854182516902</c:v>
                </c:pt>
                <c:pt idx="13">
                  <c:v>0.80319292260768893</c:v>
                </c:pt>
                <c:pt idx="14">
                  <c:v>0.80431701842473557</c:v>
                </c:pt>
                <c:pt idx="15">
                  <c:v>0.80543997861796579</c:v>
                </c:pt>
                <c:pt idx="16">
                  <c:v>0.80637082162272433</c:v>
                </c:pt>
                <c:pt idx="17">
                  <c:v>0.80706988533946744</c:v>
                </c:pt>
                <c:pt idx="18">
                  <c:v>0.80754226717619904</c:v>
                </c:pt>
                <c:pt idx="19">
                  <c:v>0.80788749597867426</c:v>
                </c:pt>
                <c:pt idx="20">
                  <c:v>0.8084019124185795</c:v>
                </c:pt>
                <c:pt idx="21">
                  <c:v>0.80936127428326277</c:v>
                </c:pt>
                <c:pt idx="22">
                  <c:v>0.81115232558934991</c:v>
                </c:pt>
                <c:pt idx="23">
                  <c:v>0.81435224181374211</c:v>
                </c:pt>
                <c:pt idx="24">
                  <c:v>0.8195351856218811</c:v>
                </c:pt>
                <c:pt idx="25">
                  <c:v>0.82747704720273785</c:v>
                </c:pt>
                <c:pt idx="26">
                  <c:v>0.83898935583073997</c:v>
                </c:pt>
                <c:pt idx="27">
                  <c:v>0.85502066756016182</c:v>
                </c:pt>
                <c:pt idx="28">
                  <c:v>0.85369035159214535</c:v>
                </c:pt>
                <c:pt idx="29">
                  <c:v>0.84099457890770035</c:v>
                </c:pt>
                <c:pt idx="30">
                  <c:v>0.83084141381717747</c:v>
                </c:pt>
                <c:pt idx="31">
                  <c:v>0.82324472732606546</c:v>
                </c:pt>
                <c:pt idx="32">
                  <c:v>0.81785442721627899</c:v>
                </c:pt>
                <c:pt idx="33">
                  <c:v>0.81431512309420317</c:v>
                </c:pt>
                <c:pt idx="34">
                  <c:v>0.81227110473129027</c:v>
                </c:pt>
                <c:pt idx="35">
                  <c:v>0.81138558960982232</c:v>
                </c:pt>
                <c:pt idx="36">
                  <c:v>0.81133977365135135</c:v>
                </c:pt>
                <c:pt idx="37">
                  <c:v>0.81185832465218366</c:v>
                </c:pt>
                <c:pt idx="38">
                  <c:v>0.81271019148765122</c:v>
                </c:pt>
                <c:pt idx="39">
                  <c:v>0.81370484517348407</c:v>
                </c:pt>
                <c:pt idx="40">
                  <c:v>0.81470745637239961</c:v>
                </c:pt>
                <c:pt idx="41">
                  <c:v>0.81563548964946397</c:v>
                </c:pt>
                <c:pt idx="42">
                  <c:v>0.81645175891786148</c:v>
                </c:pt>
                <c:pt idx="43">
                  <c:v>0.81715313148701785</c:v>
                </c:pt>
                <c:pt idx="44">
                  <c:v>0.81777212300418411</c:v>
                </c:pt>
                <c:pt idx="45">
                  <c:v>0.81836605942328233</c:v>
                </c:pt>
                <c:pt idx="46">
                  <c:v>0.81900545074584774</c:v>
                </c:pt>
                <c:pt idx="47">
                  <c:v>0.81976942791131835</c:v>
                </c:pt>
                <c:pt idx="48">
                  <c:v>0.82071922984456591</c:v>
                </c:pt>
                <c:pt idx="49">
                  <c:v>0.82188618254516344</c:v>
                </c:pt>
                <c:pt idx="50">
                  <c:v>0.82325699274352493</c:v>
                </c:pt>
              </c:numCache>
            </c:numRef>
          </c:val>
          <c:smooth val="0"/>
        </c:ser>
        <c:ser>
          <c:idx val="5"/>
          <c:order val="5"/>
          <c:tx>
            <c:strRef>
              <c:f>'Types de lampes'!$B$9:$F$9</c:f>
              <c:strCache>
                <c:ptCount val="5"/>
                <c:pt idx="0">
                  <c:v>Lampes aux halogénures métalliques</c:v>
                </c:pt>
              </c:strCache>
            </c:strRef>
          </c:tx>
          <c:spPr>
            <a:ln w="349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lampes'!$E$430:$BC$430</c:f>
              <c:numCache>
                <c:formatCode>General</c:formatCode>
                <c:ptCount val="51"/>
                <c:pt idx="0">
                  <c:v>1</c:v>
                </c:pt>
                <c:pt idx="1">
                  <c:v>0.95900158000000002</c:v>
                </c:pt>
                <c:pt idx="2">
                  <c:v>0.92621083532600013</c:v>
                </c:pt>
                <c:pt idx="3">
                  <c:v>0.89472611537266222</c:v>
                </c:pt>
                <c:pt idx="4">
                  <c:v>0.86492480670473382</c:v>
                </c:pt>
                <c:pt idx="5">
                  <c:v>0.83742149850063141</c:v>
                </c:pt>
                <c:pt idx="6">
                  <c:v>0.81231005376606991</c:v>
                </c:pt>
                <c:pt idx="7">
                  <c:v>0.78982723508451524</c:v>
                </c:pt>
                <c:pt idx="8">
                  <c:v>0.76982041753128927</c:v>
                </c:pt>
                <c:pt idx="9">
                  <c:v>0.75208122311012204</c:v>
                </c:pt>
                <c:pt idx="10">
                  <c:v>0.73615989266672177</c:v>
                </c:pt>
                <c:pt idx="11">
                  <c:v>0.72148091215762788</c:v>
                </c:pt>
                <c:pt idx="12">
                  <c:v>0.70760802463433436</c:v>
                </c:pt>
                <c:pt idx="13">
                  <c:v>0.69390853935159602</c:v>
                </c:pt>
                <c:pt idx="14">
                  <c:v>0.68017519698555529</c:v>
                </c:pt>
                <c:pt idx="15">
                  <c:v>0.66661886493881017</c:v>
                </c:pt>
                <c:pt idx="16">
                  <c:v>0.65373049662678806</c:v>
                </c:pt>
                <c:pt idx="17">
                  <c:v>0.642755059889349</c:v>
                </c:pt>
                <c:pt idx="18">
                  <c:v>0.63577627378306989</c:v>
                </c:pt>
                <c:pt idx="19">
                  <c:v>0.63574079079505774</c:v>
                </c:pt>
                <c:pt idx="20">
                  <c:v>0.64669879940481378</c:v>
                </c:pt>
                <c:pt idx="21">
                  <c:v>0.67421786986022003</c:v>
                </c:pt>
                <c:pt idx="22">
                  <c:v>0.72486695289482583</c:v>
                </c:pt>
                <c:pt idx="23">
                  <c:v>0.80710848017267134</c:v>
                </c:pt>
                <c:pt idx="24">
                  <c:v>0.83978872913669289</c:v>
                </c:pt>
                <c:pt idx="25">
                  <c:v>0.81759442610369926</c:v>
                </c:pt>
                <c:pt idx="26">
                  <c:v>0.79793447469388024</c:v>
                </c:pt>
                <c:pt idx="27">
                  <c:v>0.7807872959273473</c:v>
                </c:pt>
                <c:pt idx="28">
                  <c:v>0.76642487386592384</c:v>
                </c:pt>
                <c:pt idx="29">
                  <c:v>0.75477795191708363</c:v>
                </c:pt>
                <c:pt idx="30">
                  <c:v>0.74551839944664688</c:v>
                </c:pt>
                <c:pt idx="31">
                  <c:v>0.73813652268658303</c:v>
                </c:pt>
                <c:pt idx="32">
                  <c:v>0.73200412323154596</c:v>
                </c:pt>
                <c:pt idx="33">
                  <c:v>0.72647932469401066</c:v>
                </c:pt>
                <c:pt idx="34">
                  <c:v>0.72100182055811057</c:v>
                </c:pt>
                <c:pt idx="35">
                  <c:v>0.7151835932149111</c:v>
                </c:pt>
                <c:pt idx="36">
                  <c:v>0.70888276499306668</c:v>
                </c:pt>
                <c:pt idx="37">
                  <c:v>0.70230686788480223</c:v>
                </c:pt>
                <c:pt idx="38">
                  <c:v>0.69604685463371718</c:v>
                </c:pt>
                <c:pt idx="39">
                  <c:v>0.69104014569296623</c:v>
                </c:pt>
                <c:pt idx="40">
                  <c:v>0.68852088527331889</c:v>
                </c:pt>
                <c:pt idx="41">
                  <c:v>0.68987383587695195</c:v>
                </c:pt>
                <c:pt idx="42">
                  <c:v>0.69637112320547356</c:v>
                </c:pt>
                <c:pt idx="43">
                  <c:v>0.70875677196339071</c:v>
                </c:pt>
                <c:pt idx="44">
                  <c:v>0.72666535204092908</c:v>
                </c:pt>
                <c:pt idx="45">
                  <c:v>0.74775259927716664</c:v>
                </c:pt>
                <c:pt idx="46">
                  <c:v>0.76661493321105301</c:v>
                </c:pt>
                <c:pt idx="47">
                  <c:v>0.77332451790283219</c:v>
                </c:pt>
                <c:pt idx="48">
                  <c:v>0.76630880344961705</c:v>
                </c:pt>
                <c:pt idx="49">
                  <c:v>0.75569843670606485</c:v>
                </c:pt>
                <c:pt idx="50">
                  <c:v>0.74715178399258508</c:v>
                </c:pt>
              </c:numCache>
            </c:numRef>
          </c:val>
          <c:smooth val="0"/>
        </c:ser>
        <c:ser>
          <c:idx val="6"/>
          <c:order val="6"/>
          <c:tx>
            <c:strRef>
              <c:f>'Types de lampes'!$B$10:$F$10</c:f>
              <c:strCache>
                <c:ptCount val="5"/>
                <c:pt idx="0">
                  <c:v>Lampes aux halogénures métaliques à brûleur céramique</c:v>
                </c:pt>
              </c:strCache>
            </c:strRef>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9525">
                <a:solidFill>
                  <a:schemeClr val="accent1">
                    <a:lumMod val="60000"/>
                  </a:schemeClr>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lampes'!$E$430:$BC$430</c:f>
              <c:numCache>
                <c:formatCode>General</c:formatCode>
                <c:ptCount val="51"/>
                <c:pt idx="0">
                  <c:v>1</c:v>
                </c:pt>
                <c:pt idx="1">
                  <c:v>0.95900158000000002</c:v>
                </c:pt>
                <c:pt idx="2">
                  <c:v>0.92621083532600013</c:v>
                </c:pt>
                <c:pt idx="3">
                  <c:v>0.89472611537266222</c:v>
                </c:pt>
                <c:pt idx="4">
                  <c:v>0.86492480670473382</c:v>
                </c:pt>
                <c:pt idx="5">
                  <c:v>0.83742149850063141</c:v>
                </c:pt>
                <c:pt idx="6">
                  <c:v>0.81231005376606991</c:v>
                </c:pt>
                <c:pt idx="7">
                  <c:v>0.78982723508451524</c:v>
                </c:pt>
                <c:pt idx="8">
                  <c:v>0.76982041753128927</c:v>
                </c:pt>
                <c:pt idx="9">
                  <c:v>0.75208122311012204</c:v>
                </c:pt>
                <c:pt idx="10">
                  <c:v>0.73615989266672177</c:v>
                </c:pt>
                <c:pt idx="11">
                  <c:v>0.72148091215762788</c:v>
                </c:pt>
                <c:pt idx="12">
                  <c:v>0.70760802463433436</c:v>
                </c:pt>
                <c:pt idx="13">
                  <c:v>0.69390853935159602</c:v>
                </c:pt>
                <c:pt idx="14">
                  <c:v>0.68017519698555529</c:v>
                </c:pt>
                <c:pt idx="15">
                  <c:v>0.66661886493881017</c:v>
                </c:pt>
                <c:pt idx="16">
                  <c:v>0.65373049662678806</c:v>
                </c:pt>
                <c:pt idx="17">
                  <c:v>0.642755059889349</c:v>
                </c:pt>
                <c:pt idx="18">
                  <c:v>0.63577627378306989</c:v>
                </c:pt>
                <c:pt idx="19">
                  <c:v>0.63574079079505774</c:v>
                </c:pt>
                <c:pt idx="20">
                  <c:v>0.64669879940481378</c:v>
                </c:pt>
                <c:pt idx="21">
                  <c:v>0.67421786986022003</c:v>
                </c:pt>
                <c:pt idx="22">
                  <c:v>0.72486695289482583</c:v>
                </c:pt>
                <c:pt idx="23">
                  <c:v>0.80710848017267134</c:v>
                </c:pt>
                <c:pt idx="24">
                  <c:v>0.83978872913669289</c:v>
                </c:pt>
                <c:pt idx="25">
                  <c:v>0.81759442610369926</c:v>
                </c:pt>
                <c:pt idx="26">
                  <c:v>0.79793447469388024</c:v>
                </c:pt>
                <c:pt idx="27">
                  <c:v>0.7807872959273473</c:v>
                </c:pt>
                <c:pt idx="28">
                  <c:v>0.76642487386592384</c:v>
                </c:pt>
                <c:pt idx="29">
                  <c:v>0.75477795191708363</c:v>
                </c:pt>
                <c:pt idx="30">
                  <c:v>0.74551839944664688</c:v>
                </c:pt>
                <c:pt idx="31">
                  <c:v>0.73813652268658303</c:v>
                </c:pt>
                <c:pt idx="32">
                  <c:v>0.73200412323154596</c:v>
                </c:pt>
                <c:pt idx="33">
                  <c:v>0.72647932469401066</c:v>
                </c:pt>
                <c:pt idx="34">
                  <c:v>0.72100182055811057</c:v>
                </c:pt>
                <c:pt idx="35">
                  <c:v>0.7151835932149111</c:v>
                </c:pt>
                <c:pt idx="36">
                  <c:v>0.70888276499306668</c:v>
                </c:pt>
                <c:pt idx="37">
                  <c:v>0.70230686788480223</c:v>
                </c:pt>
                <c:pt idx="38">
                  <c:v>0.69604685463371718</c:v>
                </c:pt>
                <c:pt idx="39">
                  <c:v>0.69104014569296623</c:v>
                </c:pt>
                <c:pt idx="40">
                  <c:v>0.68852088527331889</c:v>
                </c:pt>
                <c:pt idx="41">
                  <c:v>0.68987383587695195</c:v>
                </c:pt>
                <c:pt idx="42">
                  <c:v>0.69637112320547356</c:v>
                </c:pt>
                <c:pt idx="43">
                  <c:v>0.70875677196339071</c:v>
                </c:pt>
                <c:pt idx="44">
                  <c:v>0.72666535204092908</c:v>
                </c:pt>
                <c:pt idx="45">
                  <c:v>0.74775259927716664</c:v>
                </c:pt>
                <c:pt idx="46">
                  <c:v>0.76661493321105301</c:v>
                </c:pt>
                <c:pt idx="47">
                  <c:v>0.77332451790283219</c:v>
                </c:pt>
                <c:pt idx="48">
                  <c:v>0.76630880344961705</c:v>
                </c:pt>
                <c:pt idx="49">
                  <c:v>0.75569843670606485</c:v>
                </c:pt>
                <c:pt idx="50">
                  <c:v>0.74715178399258508</c:v>
                </c:pt>
              </c:numCache>
            </c:numRef>
          </c:val>
          <c:smooth val="0"/>
        </c:ser>
        <c:ser>
          <c:idx val="7"/>
          <c:order val="7"/>
          <c:tx>
            <c:strRef>
              <c:f>'Types de lampes'!$B$11:$F$11</c:f>
              <c:strCache>
                <c:ptCount val="5"/>
                <c:pt idx="0">
                  <c:v>Lampe au sodium haute pression</c:v>
                </c:pt>
              </c:strCache>
            </c:strRef>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9525">
                <a:solidFill>
                  <a:schemeClr val="accent2">
                    <a:lumMod val="60000"/>
                  </a:schemeClr>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lampes'!$E$436:$BC$436</c:f>
              <c:numCache>
                <c:formatCode>General</c:formatCode>
                <c:ptCount val="51"/>
                <c:pt idx="0">
                  <c:v>1</c:v>
                </c:pt>
                <c:pt idx="1">
                  <c:v>0.98673457999999992</c:v>
                </c:pt>
                <c:pt idx="2">
                  <c:v>0.98027044990799994</c:v>
                </c:pt>
                <c:pt idx="3">
                  <c:v>0.97605688653576084</c:v>
                </c:pt>
                <c:pt idx="4">
                  <c:v>0.97373299232574451</c:v>
                </c:pt>
                <c:pt idx="5">
                  <c:v>0.97251824868862913</c:v>
                </c:pt>
                <c:pt idx="6">
                  <c:v>0.97202006296718324</c:v>
                </c:pt>
                <c:pt idx="7">
                  <c:v>0.97194290639745562</c:v>
                </c:pt>
                <c:pt idx="8">
                  <c:v>0.97188761217759223</c:v>
                </c:pt>
                <c:pt idx="9">
                  <c:v>0.97164396183722379</c:v>
                </c:pt>
                <c:pt idx="10">
                  <c:v>0.97111443538768616</c:v>
                </c:pt>
                <c:pt idx="11">
                  <c:v>0.97009607354039451</c:v>
                </c:pt>
                <c:pt idx="12">
                  <c:v>0.96859438842685552</c:v>
                </c:pt>
                <c:pt idx="13">
                  <c:v>0.96652426242839962</c:v>
                </c:pt>
                <c:pt idx="14">
                  <c:v>0.96398837604114274</c:v>
                </c:pt>
                <c:pt idx="15">
                  <c:v>0.96109132026033517</c:v>
                </c:pt>
                <c:pt idx="16">
                  <c:v>0.95774795544080604</c:v>
                </c:pt>
                <c:pt idx="17">
                  <c:v>0.95415862785918137</c:v>
                </c:pt>
                <c:pt idx="18">
                  <c:v>0.95043308125183246</c:v>
                </c:pt>
                <c:pt idx="19">
                  <c:v>0.94667233569913511</c:v>
                </c:pt>
                <c:pt idx="20">
                  <c:v>0.94291337272188347</c:v>
                </c:pt>
                <c:pt idx="21">
                  <c:v>0.93938446240287776</c:v>
                </c:pt>
                <c:pt idx="22">
                  <c:v>0.93614722756039126</c:v>
                </c:pt>
                <c:pt idx="23">
                  <c:v>0.93338855060634041</c:v>
                </c:pt>
                <c:pt idx="24">
                  <c:v>0.93122691387227119</c:v>
                </c:pt>
                <c:pt idx="25">
                  <c:v>0.92965534501944025</c:v>
                </c:pt>
                <c:pt idx="26">
                  <c:v>0.92905056492110971</c:v>
                </c:pt>
                <c:pt idx="27">
                  <c:v>0.92944336792251503</c:v>
                </c:pt>
                <c:pt idx="28">
                  <c:v>0.93105710446188628</c:v>
                </c:pt>
                <c:pt idx="29">
                  <c:v>0.93434149069630679</c:v>
                </c:pt>
                <c:pt idx="30">
                  <c:v>0.93968917265057461</c:v>
                </c:pt>
                <c:pt idx="31">
                  <c:v>0.9480196117671974</c:v>
                </c:pt>
                <c:pt idx="32">
                  <c:v>0.96069466120115055</c:v>
                </c:pt>
                <c:pt idx="33">
                  <c:v>0.97990290094256582</c:v>
                </c:pt>
                <c:pt idx="34">
                  <c:v>0.97500811713479085</c:v>
                </c:pt>
                <c:pt idx="35">
                  <c:v>0.97224212987437997</c:v>
                </c:pt>
                <c:pt idx="36">
                  <c:v>0.97040726565709823</c:v>
                </c:pt>
                <c:pt idx="37">
                  <c:v>0.96921839453072911</c:v>
                </c:pt>
                <c:pt idx="38">
                  <c:v>0.96836779344548507</c:v>
                </c:pt>
                <c:pt idx="39">
                  <c:v>0.96764928080115065</c:v>
                </c:pt>
                <c:pt idx="40">
                  <c:v>0.96689563573562498</c:v>
                </c:pt>
                <c:pt idx="41">
                  <c:v>0.96596459706457083</c:v>
                </c:pt>
                <c:pt idx="42">
                  <c:v>0.96477349690212866</c:v>
                </c:pt>
                <c:pt idx="43">
                  <c:v>0.96327848577893083</c:v>
                </c:pt>
                <c:pt idx="44">
                  <c:v>0.96144867587836846</c:v>
                </c:pt>
                <c:pt idx="45">
                  <c:v>0.95930773463299202</c:v>
                </c:pt>
                <c:pt idx="46">
                  <c:v>0.95689141101938258</c:v>
                </c:pt>
                <c:pt idx="47">
                  <c:v>0.95426973720018682</c:v>
                </c:pt>
                <c:pt idx="48">
                  <c:v>0.95151511122578047</c:v>
                </c:pt>
                <c:pt idx="49">
                  <c:v>0.94870046486397397</c:v>
                </c:pt>
                <c:pt idx="50">
                  <c:v>0.94594474870220546</c:v>
                </c:pt>
              </c:numCache>
            </c:numRef>
          </c:val>
          <c:smooth val="0"/>
        </c:ser>
        <c:dLbls>
          <c:showLegendKey val="0"/>
          <c:showVal val="0"/>
          <c:showCatName val="0"/>
          <c:showSerName val="0"/>
          <c:showPercent val="0"/>
          <c:showBubbleSize val="0"/>
        </c:dLbls>
        <c:marker val="1"/>
        <c:smooth val="0"/>
        <c:axId val="596085400"/>
        <c:axId val="596083048"/>
      </c:lineChart>
      <c:catAx>
        <c:axId val="596085400"/>
        <c:scaling>
          <c:orientation val="minMax"/>
        </c:scaling>
        <c:delete val="0"/>
        <c:axPos val="b"/>
        <c:numFmt formatCode="0.0"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96083048"/>
        <c:crosses val="autoZero"/>
        <c:auto val="1"/>
        <c:lblAlgn val="ctr"/>
        <c:lblOffset val="100"/>
        <c:tickLblSkip val="5"/>
        <c:noMultiLvlLbl val="0"/>
      </c:catAx>
      <c:valAx>
        <c:axId val="596083048"/>
        <c:scaling>
          <c:orientation val="minMax"/>
          <c:min val="0.60000000000000009"/>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96085400"/>
        <c:crosses val="autoZero"/>
        <c:crossBetween val="between"/>
      </c:valAx>
      <c:spPr>
        <a:solidFill>
          <a:schemeClr val="bg1">
            <a:lumMod val="95000"/>
          </a:schemeClr>
        </a:solidFill>
        <a:ln>
          <a:noFill/>
        </a:ln>
        <a:effectLst/>
      </c:spPr>
    </c:plotArea>
    <c:legend>
      <c:legendPos val="r"/>
      <c:layout>
        <c:manualLayout>
          <c:xMode val="edge"/>
          <c:yMode val="edge"/>
          <c:x val="0.66125962379702541"/>
          <c:y val="0.22004530607268222"/>
          <c:w val="0.32624037620297464"/>
          <c:h val="0.524049310462109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4146314663610325E-2"/>
          <c:y val="3.7225032382047676E-2"/>
          <c:w val="0.61716720638984723"/>
          <c:h val="0.86461391150562994"/>
        </c:manualLayout>
      </c:layout>
      <c:lineChart>
        <c:grouping val="standard"/>
        <c:varyColors val="0"/>
        <c:ser>
          <c:idx val="0"/>
          <c:order val="0"/>
          <c:tx>
            <c:strRef>
              <c:f>'Types de lampes'!$B$4:$F$4</c:f>
              <c:strCache>
                <c:ptCount val="5"/>
                <c:pt idx="0">
                  <c:v>Lampe incandescente</c:v>
                </c:pt>
              </c:strCache>
            </c:strRef>
          </c:tx>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lampes'!$E$414:$BC$414</c:f>
              <c:numCache>
                <c:formatCode>General</c:formatCode>
                <c:ptCount val="51"/>
                <c:pt idx="0">
                  <c:v>0</c:v>
                </c:pt>
                <c:pt idx="1">
                  <c:v>50</c:v>
                </c:pt>
                <c:pt idx="2">
                  <c:v>125</c:v>
                </c:pt>
                <c:pt idx="3">
                  <c:v>187.5</c:v>
                </c:pt>
                <c:pt idx="4">
                  <c:v>256.25</c:v>
                </c:pt>
                <c:pt idx="5">
                  <c:v>321.875</c:v>
                </c:pt>
                <c:pt idx="6">
                  <c:v>389.0625</c:v>
                </c:pt>
                <c:pt idx="7">
                  <c:v>455.46875</c:v>
                </c:pt>
                <c:pt idx="8">
                  <c:v>522.265625</c:v>
                </c:pt>
                <c:pt idx="9">
                  <c:v>588.8671875</c:v>
                </c:pt>
                <c:pt idx="10">
                  <c:v>655.56640625</c:v>
                </c:pt>
                <c:pt idx="11">
                  <c:v>722.216796875</c:v>
                </c:pt>
                <c:pt idx="12">
                  <c:v>788.8916015625</c:v>
                </c:pt>
                <c:pt idx="13">
                  <c:v>855.55419921875</c:v>
                </c:pt>
                <c:pt idx="14">
                  <c:v>922.222900390625</c:v>
                </c:pt>
                <c:pt idx="15">
                  <c:v>988.8885498046875</c:v>
                </c:pt>
                <c:pt idx="16">
                  <c:v>1055.5557250976562</c:v>
                </c:pt>
                <c:pt idx="17">
                  <c:v>1122.2221374511719</c:v>
                </c:pt>
                <c:pt idx="18">
                  <c:v>1188.8889312744141</c:v>
                </c:pt>
                <c:pt idx="19">
                  <c:v>1255.555534362793</c:v>
                </c:pt>
                <c:pt idx="20">
                  <c:v>1322.2222328186035</c:v>
                </c:pt>
                <c:pt idx="21">
                  <c:v>1388.8888835906982</c:v>
                </c:pt>
                <c:pt idx="22">
                  <c:v>1455.5555582046509</c:v>
                </c:pt>
                <c:pt idx="23">
                  <c:v>1522.2222208976746</c:v>
                </c:pt>
                <c:pt idx="24">
                  <c:v>1588.8888895511627</c:v>
                </c:pt>
                <c:pt idx="25">
                  <c:v>1655.5555552244186</c:v>
                </c:pt>
                <c:pt idx="26">
                  <c:v>1722.2222223877907</c:v>
                </c:pt>
                <c:pt idx="27">
                  <c:v>1788.8888888061047</c:v>
                </c:pt>
                <c:pt idx="28">
                  <c:v>1855.5555555969477</c:v>
                </c:pt>
                <c:pt idx="29">
                  <c:v>1922.2222222015262</c:v>
                </c:pt>
                <c:pt idx="30">
                  <c:v>1988.8888888992369</c:v>
                </c:pt>
                <c:pt idx="31">
                  <c:v>2055.5555555503815</c:v>
                </c:pt>
                <c:pt idx="32">
                  <c:v>2122.2222222248092</c:v>
                </c:pt>
                <c:pt idx="33">
                  <c:v>2188.8888888875954</c:v>
                </c:pt>
                <c:pt idx="34">
                  <c:v>2255.5555555562023</c:v>
                </c:pt>
                <c:pt idx="35">
                  <c:v>2322.2222222218988</c:v>
                </c:pt>
                <c:pt idx="36">
                  <c:v>2388.8888888890506</c:v>
                </c:pt>
                <c:pt idx="37">
                  <c:v>2455.5555555554747</c:v>
                </c:pt>
                <c:pt idx="38">
                  <c:v>2522.2222222222626</c:v>
                </c:pt>
                <c:pt idx="39">
                  <c:v>2588.8888888888687</c:v>
                </c:pt>
                <c:pt idx="40">
                  <c:v>2655.5555555555657</c:v>
                </c:pt>
                <c:pt idx="41">
                  <c:v>2722.2222222222172</c:v>
                </c:pt>
                <c:pt idx="42">
                  <c:v>2788.8888888888914</c:v>
                </c:pt>
                <c:pt idx="43">
                  <c:v>2855.5555555555543</c:v>
                </c:pt>
                <c:pt idx="44">
                  <c:v>2922.2222222222226</c:v>
                </c:pt>
                <c:pt idx="45">
                  <c:v>2988.8888888888882</c:v>
                </c:pt>
                <c:pt idx="46">
                  <c:v>3055.5555555555552</c:v>
                </c:pt>
                <c:pt idx="47">
                  <c:v>3122.2222222222217</c:v>
                </c:pt>
                <c:pt idx="48">
                  <c:v>3188.8888888888887</c:v>
                </c:pt>
                <c:pt idx="49">
                  <c:v>3255.5555555555552</c:v>
                </c:pt>
                <c:pt idx="50">
                  <c:v>3322.2222222222217</c:v>
                </c:pt>
              </c:numCache>
            </c:numRef>
          </c:val>
          <c:smooth val="0"/>
        </c:ser>
        <c:ser>
          <c:idx val="1"/>
          <c:order val="1"/>
          <c:tx>
            <c:strRef>
              <c:f>'Types de lampes'!$B$5:$F$5</c:f>
              <c:strCache>
                <c:ptCount val="5"/>
                <c:pt idx="0">
                  <c:v>Lampe halogène</c:v>
                </c:pt>
              </c:strCache>
            </c:strRef>
          </c:tx>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lampes'!$E$417:$BC$417</c:f>
              <c:numCache>
                <c:formatCode>General</c:formatCode>
                <c:ptCount val="51"/>
                <c:pt idx="0">
                  <c:v>0</c:v>
                </c:pt>
                <c:pt idx="1">
                  <c:v>21.999999999999996</c:v>
                </c:pt>
                <c:pt idx="2">
                  <c:v>54.84</c:v>
                </c:pt>
                <c:pt idx="3">
                  <c:v>118.22479999999999</c:v>
                </c:pt>
                <c:pt idx="4">
                  <c:v>152.36465599999997</c:v>
                </c:pt>
                <c:pt idx="5">
                  <c:v>194.04316831999995</c:v>
                </c:pt>
                <c:pt idx="6">
                  <c:v>244.46400071039994</c:v>
                </c:pt>
                <c:pt idx="7">
                  <c:v>284.29649528588794</c:v>
                </c:pt>
                <c:pt idx="8">
                  <c:v>328.01673332180729</c:v>
                </c:pt>
                <c:pt idx="9">
                  <c:v>373.99870036604619</c:v>
                </c:pt>
                <c:pt idx="10">
                  <c:v>416.27264705358016</c:v>
                </c:pt>
                <c:pt idx="11">
                  <c:v>460.30798511518418</c:v>
                </c:pt>
                <c:pt idx="12">
                  <c:v>504.82344808336603</c:v>
                </c:pt>
                <c:pt idx="13">
                  <c:v>548.08371793738218</c:v>
                </c:pt>
                <c:pt idx="14">
                  <c:v>592.08297596715863</c:v>
                </c:pt>
                <c:pt idx="15">
                  <c:v>636.13341977692494</c:v>
                </c:pt>
                <c:pt idx="16">
                  <c:v>679.77444459041897</c:v>
                </c:pt>
                <c:pt idx="17">
                  <c:v>723.70922333101043</c:v>
                </c:pt>
                <c:pt idx="18">
                  <c:v>767.619583506602</c:v>
                </c:pt>
                <c:pt idx="19">
                  <c:v>811.40211319934474</c:v>
                </c:pt>
                <c:pt idx="20">
                  <c:v>855.29655995120959</c:v>
                </c:pt>
                <c:pt idx="21">
                  <c:v>899.16762663838358</c:v>
                </c:pt>
                <c:pt idx="22">
                  <c:v>943.00097124645538</c:v>
                </c:pt>
                <c:pt idx="23">
                  <c:v>986.87542910857235</c:v>
                </c:pt>
                <c:pt idx="24">
                  <c:v>1030.7366796720853</c:v>
                </c:pt>
                <c:pt idx="25">
                  <c:v>1074.5876753014868</c:v>
                </c:pt>
                <c:pt idx="26">
                  <c:v>1118.4532734287973</c:v>
                </c:pt>
                <c:pt idx="27">
                  <c:v>1162.3126090747944</c:v>
                </c:pt>
                <c:pt idx="28">
                  <c:v>1206.1695282072615</c:v>
                </c:pt>
                <c:pt idx="29">
                  <c:v>1250.0314634609385</c:v>
                </c:pt>
                <c:pt idx="30">
                  <c:v>1293.8906943968368</c:v>
                </c:pt>
                <c:pt idx="31">
                  <c:v>1337.7495266399976</c:v>
                </c:pt>
                <c:pt idx="32">
                  <c:v>1381.610022022383</c:v>
                </c:pt>
                <c:pt idx="33">
                  <c:v>1425.469419502542</c:v>
                </c:pt>
                <c:pt idx="34">
                  <c:v>1469.3288417768254</c:v>
                </c:pt>
                <c:pt idx="35">
                  <c:v>1513.188793662805</c:v>
                </c:pt>
                <c:pt idx="36">
                  <c:v>1557.0483200545993</c:v>
                </c:pt>
                <c:pt idx="37">
                  <c:v>1600.9079135260099</c:v>
                </c:pt>
                <c:pt idx="38">
                  <c:v>1644.7676674224124</c:v>
                </c:pt>
                <c:pt idx="39">
                  <c:v>1688.6272626475131</c:v>
                </c:pt>
                <c:pt idx="40">
                  <c:v>1732.4869014237333</c:v>
                </c:pt>
                <c:pt idx="41">
                  <c:v>1776.3465855657312</c:v>
                </c:pt>
                <c:pt idx="42">
                  <c:v>1820.2062125468626</c:v>
                </c:pt>
                <c:pt idx="43">
                  <c:v>1864.065861430581</c:v>
                </c:pt>
                <c:pt idx="44">
                  <c:v>1907.9255218107148</c:v>
                </c:pt>
                <c:pt idx="45">
                  <c:v>1951.7851622723513</c:v>
                </c:pt>
                <c:pt idx="46">
                  <c:v>1995.644812522208</c:v>
                </c:pt>
                <c:pt idx="47">
                  <c:v>2039.5044650965015</c:v>
                </c:pt>
                <c:pt idx="48">
                  <c:v>2083.3641109636242</c:v>
                </c:pt>
                <c:pt idx="49">
                  <c:v>2127.2237609001218</c:v>
                </c:pt>
                <c:pt idx="50">
                  <c:v>2171.0834110160922</c:v>
                </c:pt>
              </c:numCache>
            </c:numRef>
          </c:val>
          <c:smooth val="0"/>
        </c:ser>
        <c:ser>
          <c:idx val="2"/>
          <c:order val="2"/>
          <c:tx>
            <c:strRef>
              <c:f>'Types de lampes'!$B$6:$F$6</c:f>
              <c:strCache>
                <c:ptCount val="5"/>
                <c:pt idx="0">
                  <c:v>Lampe fluorescente triphosphore</c:v>
                </c:pt>
              </c:strCache>
            </c:strRef>
          </c:tx>
          <c:spPr>
            <a:ln w="34925" cap="rnd">
              <a:solidFill>
                <a:schemeClr val="accent3"/>
              </a:solid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lampes'!$E$420:$BC$420</c:f>
              <c:numCache>
                <c:formatCode>General</c:formatCode>
                <c:ptCount val="51"/>
                <c:pt idx="0">
                  <c:v>0</c:v>
                </c:pt>
                <c:pt idx="1">
                  <c:v>0</c:v>
                </c:pt>
                <c:pt idx="2">
                  <c:v>0</c:v>
                </c:pt>
                <c:pt idx="3">
                  <c:v>0</c:v>
                </c:pt>
                <c:pt idx="4">
                  <c:v>0.19000000000000128</c:v>
                </c:pt>
                <c:pt idx="5">
                  <c:v>0.50999999999999746</c:v>
                </c:pt>
                <c:pt idx="6">
                  <c:v>0.92999999999999128</c:v>
                </c:pt>
                <c:pt idx="7">
                  <c:v>1.3599999999999883</c:v>
                </c:pt>
                <c:pt idx="8">
                  <c:v>1.7703609999999956</c:v>
                </c:pt>
                <c:pt idx="9">
                  <c:v>2.1015769999999883</c:v>
                </c:pt>
                <c:pt idx="10">
                  <c:v>2.3641969999999812</c:v>
                </c:pt>
                <c:pt idx="11">
                  <c:v>2.5685189999999856</c:v>
                </c:pt>
                <c:pt idx="12">
                  <c:v>2.8245936858999872</c:v>
                </c:pt>
                <c:pt idx="13">
                  <c:v>3.3020871514999879</c:v>
                </c:pt>
                <c:pt idx="14">
                  <c:v>4.2604905368999821</c:v>
                </c:pt>
                <c:pt idx="15">
                  <c:v>6.0692357921999811</c:v>
                </c:pt>
                <c:pt idx="16">
                  <c:v>9.2182118774031849</c:v>
                </c:pt>
                <c:pt idx="17">
                  <c:v>14.33828914928271</c:v>
                </c:pt>
                <c:pt idx="18">
                  <c:v>22.192047886485671</c:v>
                </c:pt>
                <c:pt idx="19">
                  <c:v>33.754553236808924</c:v>
                </c:pt>
                <c:pt idx="20">
                  <c:v>50.134235107620725</c:v>
                </c:pt>
                <c:pt idx="21">
                  <c:v>100.20377582611188</c:v>
                </c:pt>
                <c:pt idx="22">
                  <c:v>100.32095283433819</c:v>
                </c:pt>
                <c:pt idx="23">
                  <c:v>100.50968693227203</c:v>
                </c:pt>
                <c:pt idx="24">
                  <c:v>100.80095457445276</c:v>
                </c:pt>
                <c:pt idx="25">
                  <c:v>101.33874198436401</c:v>
                </c:pt>
                <c:pt idx="26">
                  <c:v>102.02494652326233</c:v>
                </c:pt>
                <c:pt idx="27">
                  <c:v>102.79093109430229</c:v>
                </c:pt>
                <c:pt idx="28">
                  <c:v>103.53727208963905</c:v>
                </c:pt>
                <c:pt idx="29">
                  <c:v>104.24137040513632</c:v>
                </c:pt>
                <c:pt idx="30">
                  <c:v>104.89069243985367</c:v>
                </c:pt>
                <c:pt idx="31">
                  <c:v>105.57054845490792</c:v>
                </c:pt>
                <c:pt idx="32">
                  <c:v>106.40948794523055</c:v>
                </c:pt>
                <c:pt idx="33">
                  <c:v>107.656791085099</c:v>
                </c:pt>
                <c:pt idx="34">
                  <c:v>109.6309837829713</c:v>
                </c:pt>
                <c:pt idx="35">
                  <c:v>112.72336939630461</c:v>
                </c:pt>
                <c:pt idx="36">
                  <c:v>117.37599423983866</c:v>
                </c:pt>
                <c:pt idx="37">
                  <c:v>124.03514365477247</c:v>
                </c:pt>
                <c:pt idx="38">
                  <c:v>133.09225436519176</c:v>
                </c:pt>
                <c:pt idx="39">
                  <c:v>144.78081287704839</c:v>
                </c:pt>
                <c:pt idx="40">
                  <c:v>159.1073427037777</c:v>
                </c:pt>
                <c:pt idx="41">
                  <c:v>175.62349900185555</c:v>
                </c:pt>
                <c:pt idx="42">
                  <c:v>200.8839769864513</c:v>
                </c:pt>
                <c:pt idx="43">
                  <c:v>201.25645116787172</c:v>
                </c:pt>
                <c:pt idx="44">
                  <c:v>201.7691885154168</c:v>
                </c:pt>
                <c:pt idx="45">
                  <c:v>202.44730028442729</c:v>
                </c:pt>
                <c:pt idx="46">
                  <c:v>203.35127061831412</c:v>
                </c:pt>
                <c:pt idx="47">
                  <c:v>204.37629537929388</c:v>
                </c:pt>
                <c:pt idx="48">
                  <c:v>205.45531238060002</c:v>
                </c:pt>
                <c:pt idx="49">
                  <c:v>206.53384036771592</c:v>
                </c:pt>
                <c:pt idx="50">
                  <c:v>207.64208749058494</c:v>
                </c:pt>
              </c:numCache>
            </c:numRef>
          </c:val>
          <c:smooth val="0"/>
        </c:ser>
        <c:ser>
          <c:idx val="3"/>
          <c:order val="3"/>
          <c:tx>
            <c:strRef>
              <c:f>'Types de lampes'!$B$7:$F$7</c:f>
              <c:strCache>
                <c:ptCount val="5"/>
                <c:pt idx="0">
                  <c:v>Lampe fluocompacte</c:v>
                </c:pt>
              </c:strCache>
            </c:strRef>
          </c:tx>
          <c:spPr>
            <a:ln w="349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lampes'!$E$423:$BC$423</c:f>
              <c:numCache>
                <c:formatCode>General</c:formatCode>
                <c:ptCount val="51"/>
                <c:pt idx="0">
                  <c:v>0</c:v>
                </c:pt>
                <c:pt idx="1">
                  <c:v>1.2399999999999967</c:v>
                </c:pt>
                <c:pt idx="2">
                  <c:v>1.7153760000000062</c:v>
                </c:pt>
                <c:pt idx="3">
                  <c:v>2.3069746624000071</c:v>
                </c:pt>
                <c:pt idx="4">
                  <c:v>3.2436892154137653</c:v>
                </c:pt>
                <c:pt idx="5">
                  <c:v>4.4421910105181723</c:v>
                </c:pt>
                <c:pt idx="6">
                  <c:v>5.9936740511632518</c:v>
                </c:pt>
                <c:pt idx="7">
                  <c:v>8.6535871004262948</c:v>
                </c:pt>
                <c:pt idx="8">
                  <c:v>14.315615810473533</c:v>
                </c:pt>
                <c:pt idx="9">
                  <c:v>26.509281860727931</c:v>
                </c:pt>
                <c:pt idx="10">
                  <c:v>50.894885123052589</c:v>
                </c:pt>
                <c:pt idx="11">
                  <c:v>101.76826720899749</c:v>
                </c:pt>
                <c:pt idx="12">
                  <c:v>103.57683237072597</c:v>
                </c:pt>
                <c:pt idx="13">
                  <c:v>104.79207469674397</c:v>
                </c:pt>
                <c:pt idx="14">
                  <c:v>106.38245465329416</c:v>
                </c:pt>
                <c:pt idx="15">
                  <c:v>108.59246489475461</c:v>
                </c:pt>
                <c:pt idx="16">
                  <c:v>111.53618692665647</c:v>
                </c:pt>
                <c:pt idx="17">
                  <c:v>115.7966904367794</c:v>
                </c:pt>
                <c:pt idx="18">
                  <c:v>122.75945165571801</c:v>
                </c:pt>
                <c:pt idx="19">
                  <c:v>134.49235101047216</c:v>
                </c:pt>
                <c:pt idx="20">
                  <c:v>152.94424665325801</c:v>
                </c:pt>
                <c:pt idx="21">
                  <c:v>178.08468170041181</c:v>
                </c:pt>
                <c:pt idx="22">
                  <c:v>204.87441166885819</c:v>
                </c:pt>
                <c:pt idx="23">
                  <c:v>207.26874729747951</c:v>
                </c:pt>
                <c:pt idx="24">
                  <c:v>209.50787638619207</c:v>
                </c:pt>
                <c:pt idx="25">
                  <c:v>212.4221174549169</c:v>
                </c:pt>
                <c:pt idx="26">
                  <c:v>216.31523461304903</c:v>
                </c:pt>
                <c:pt idx="27">
                  <c:v>221.56489561123377</c:v>
                </c:pt>
                <c:pt idx="28">
                  <c:v>229.00324771680192</c:v>
                </c:pt>
                <c:pt idx="29">
                  <c:v>239.83137812554384</c:v>
                </c:pt>
                <c:pt idx="30">
                  <c:v>254.98883258175334</c:v>
                </c:pt>
                <c:pt idx="31">
                  <c:v>274.0624605399039</c:v>
                </c:pt>
                <c:pt idx="32">
                  <c:v>294.09903847010435</c:v>
                </c:pt>
                <c:pt idx="33">
                  <c:v>309.29201256246739</c:v>
                </c:pt>
                <c:pt idx="34">
                  <c:v>312.49792614703648</c:v>
                </c:pt>
                <c:pt idx="35">
                  <c:v>316.0102073426653</c:v>
                </c:pt>
                <c:pt idx="36">
                  <c:v>320.50774255900978</c:v>
                </c:pt>
                <c:pt idx="37">
                  <c:v>326.35324084357609</c:v>
                </c:pt>
                <c:pt idx="38">
                  <c:v>334.02113570421091</c:v>
                </c:pt>
                <c:pt idx="39">
                  <c:v>344.18159214546762</c:v>
                </c:pt>
                <c:pt idx="40">
                  <c:v>357.35049147747731</c:v>
                </c:pt>
                <c:pt idx="41">
                  <c:v>373.24518595020737</c:v>
                </c:pt>
                <c:pt idx="42">
                  <c:v>390.19932860437967</c:v>
                </c:pt>
                <c:pt idx="43">
                  <c:v>405.18764978153274</c:v>
                </c:pt>
                <c:pt idx="44">
                  <c:v>415.0888113421301</c:v>
                </c:pt>
                <c:pt idx="45">
                  <c:v>419.34104565544101</c:v>
                </c:pt>
                <c:pt idx="46">
                  <c:v>424.29253071440854</c:v>
                </c:pt>
                <c:pt idx="47">
                  <c:v>430.48367415968647</c:v>
                </c:pt>
                <c:pt idx="48">
                  <c:v>438.25459861408166</c:v>
                </c:pt>
                <c:pt idx="49">
                  <c:v>447.96210708095168</c:v>
                </c:pt>
                <c:pt idx="50">
                  <c:v>459.87358050966725</c:v>
                </c:pt>
              </c:numCache>
            </c:numRef>
          </c:val>
          <c:smooth val="0"/>
        </c:ser>
        <c:ser>
          <c:idx val="4"/>
          <c:order val="4"/>
          <c:tx>
            <c:strRef>
              <c:f>'Types de lampes'!$B$8:$F$8</c:f>
              <c:strCache>
                <c:ptCount val="5"/>
                <c:pt idx="0">
                  <c:v>lampe au mercure</c:v>
                </c:pt>
              </c:strCache>
            </c:strRef>
          </c:tx>
          <c:spPr>
            <a:ln w="349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solidFill>
                  <a:schemeClr val="accent5"/>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lampes'!$E$426:$BC$426</c:f>
              <c:numCache>
                <c:formatCode>General</c:formatCode>
                <c:ptCount val="51"/>
                <c:pt idx="0">
                  <c:v>0</c:v>
                </c:pt>
                <c:pt idx="1">
                  <c:v>1.0099999999999998</c:v>
                </c:pt>
                <c:pt idx="2">
                  <c:v>1.7802010000000099</c:v>
                </c:pt>
                <c:pt idx="3">
                  <c:v>2.5456560301</c:v>
                </c:pt>
                <c:pt idx="4">
                  <c:v>3.4368156535040155</c:v>
                </c:pt>
                <c:pt idx="5">
                  <c:v>4.5561973314291464</c:v>
                </c:pt>
                <c:pt idx="6">
                  <c:v>5.9777265609398178</c:v>
                </c:pt>
                <c:pt idx="7">
                  <c:v>7.7262676537475095</c:v>
                </c:pt>
                <c:pt idx="8">
                  <c:v>9.8469212258652874</c:v>
                </c:pt>
                <c:pt idx="9">
                  <c:v>12.31592614527878</c:v>
                </c:pt>
                <c:pt idx="10">
                  <c:v>15.119444978106795</c:v>
                </c:pt>
                <c:pt idx="11">
                  <c:v>18.234302924610816</c:v>
                </c:pt>
                <c:pt idx="12">
                  <c:v>21.617955449236611</c:v>
                </c:pt>
                <c:pt idx="13">
                  <c:v>25.238188575612096</c:v>
                </c:pt>
                <c:pt idx="14">
                  <c:v>29.053391868950843</c:v>
                </c:pt>
                <c:pt idx="15">
                  <c:v>33.052195905034239</c:v>
                </c:pt>
                <c:pt idx="16">
                  <c:v>37.193940189457336</c:v>
                </c:pt>
                <c:pt idx="17">
                  <c:v>41.487676272965544</c:v>
                </c:pt>
                <c:pt idx="18">
                  <c:v>45.953043291880796</c:v>
                </c:pt>
                <c:pt idx="19">
                  <c:v>50.620017464914532</c:v>
                </c:pt>
                <c:pt idx="20">
                  <c:v>55.578810988411213</c:v>
                </c:pt>
                <c:pt idx="21">
                  <c:v>60.920913012737429</c:v>
                </c:pt>
                <c:pt idx="22">
                  <c:v>66.788781433227868</c:v>
                </c:pt>
                <c:pt idx="23">
                  <c:v>73.376974510371966</c:v>
                </c:pt>
                <c:pt idx="24">
                  <c:v>80.923241678453039</c:v>
                </c:pt>
                <c:pt idx="25">
                  <c:v>89.709620851701558</c:v>
                </c:pt>
                <c:pt idx="26">
                  <c:v>100.09380709292256</c:v>
                </c:pt>
                <c:pt idx="27">
                  <c:v>112.50138914063399</c:v>
                </c:pt>
                <c:pt idx="28">
                  <c:v>119.34807654939424</c:v>
                </c:pt>
                <c:pt idx="29">
                  <c:v>122.10898352955775</c:v>
                </c:pt>
                <c:pt idx="30">
                  <c:v>125.04425437857009</c:v>
                </c:pt>
                <c:pt idx="31">
                  <c:v>128.21318486456619</c:v>
                </c:pt>
                <c:pt idx="32">
                  <c:v>131.64631655822564</c:v>
                </c:pt>
                <c:pt idx="33">
                  <c:v>135.35441376149635</c:v>
                </c:pt>
                <c:pt idx="34">
                  <c:v>139.33146968227257</c:v>
                </c:pt>
                <c:pt idx="35">
                  <c:v>143.56164986773624</c:v>
                </c:pt>
                <c:pt idx="36">
                  <c:v>148.01864201597468</c:v>
                </c:pt>
                <c:pt idx="37">
                  <c:v>152.67195093609843</c:v>
                </c:pt>
                <c:pt idx="38">
                  <c:v>157.49122405393689</c:v>
                </c:pt>
                <c:pt idx="39">
                  <c:v>162.44646749689684</c:v>
                </c:pt>
                <c:pt idx="40">
                  <c:v>167.51204287795775</c:v>
                </c:pt>
                <c:pt idx="41">
                  <c:v>172.66798477876426</c:v>
                </c:pt>
                <c:pt idx="42">
                  <c:v>177.90188718310171</c:v>
                </c:pt>
                <c:pt idx="43">
                  <c:v>183.20713225919735</c:v>
                </c:pt>
                <c:pt idx="44">
                  <c:v>188.58646359277222</c:v>
                </c:pt>
                <c:pt idx="45">
                  <c:v>194.05018248203385</c:v>
                </c:pt>
                <c:pt idx="46">
                  <c:v>199.61235385990872</c:v>
                </c:pt>
                <c:pt idx="47">
                  <c:v>205.29068077149071</c:v>
                </c:pt>
                <c:pt idx="48">
                  <c:v>211.09878950218348</c:v>
                </c:pt>
                <c:pt idx="49">
                  <c:v>217.04156594531264</c:v>
                </c:pt>
                <c:pt idx="50">
                  <c:v>223.10818605699069</c:v>
                </c:pt>
              </c:numCache>
            </c:numRef>
          </c:val>
          <c:smooth val="0"/>
        </c:ser>
        <c:ser>
          <c:idx val="5"/>
          <c:order val="5"/>
          <c:tx>
            <c:strRef>
              <c:f>'Types de lampes'!$B$9:$F$9</c:f>
              <c:strCache>
                <c:ptCount val="5"/>
                <c:pt idx="0">
                  <c:v>Lampes aux halogénures métalliques</c:v>
                </c:pt>
              </c:strCache>
            </c:strRef>
          </c:tx>
          <c:spPr>
            <a:ln w="349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lampes'!$E$429:$BC$429</c:f>
              <c:numCache>
                <c:formatCode>General</c:formatCode>
                <c:ptCount val="51"/>
                <c:pt idx="0">
                  <c:v>0</c:v>
                </c:pt>
                <c:pt idx="1">
                  <c:v>0.97000000000000419</c:v>
                </c:pt>
                <c:pt idx="2">
                  <c:v>1.6294089999999968</c:v>
                </c:pt>
                <c:pt idx="3">
                  <c:v>2.4621102672999977</c:v>
                </c:pt>
                <c:pt idx="4">
                  <c:v>3.7024276280928019</c:v>
                </c:pt>
                <c:pt idx="5">
                  <c:v>5.4871124185299482</c:v>
                </c:pt>
                <c:pt idx="6">
                  <c:v>7.8343338640341962</c:v>
                </c:pt>
                <c:pt idx="7">
                  <c:v>10.702784578512992</c:v>
                </c:pt>
                <c:pt idx="8">
                  <c:v>13.99227051520022</c:v>
                </c:pt>
                <c:pt idx="9">
                  <c:v>17.553601811761716</c:v>
                </c:pt>
                <c:pt idx="10">
                  <c:v>21.228093452446451</c:v>
                </c:pt>
                <c:pt idx="11">
                  <c:v>24.877152422060274</c:v>
                </c:pt>
                <c:pt idx="12">
                  <c:v>28.361588690704735</c:v>
                </c:pt>
                <c:pt idx="13">
                  <c:v>31.589906699864358</c:v>
                </c:pt>
                <c:pt idx="14">
                  <c:v>34.547573935840049</c:v>
                </c:pt>
                <c:pt idx="15">
                  <c:v>37.286681519958677</c:v>
                </c:pt>
                <c:pt idx="16">
                  <c:v>39.975593091856133</c:v>
                </c:pt>
                <c:pt idx="17">
                  <c:v>42.900348713440195</c:v>
                </c:pt>
                <c:pt idx="18">
                  <c:v>46.476738436781119</c:v>
                </c:pt>
                <c:pt idx="19">
                  <c:v>51.323758648754627</c:v>
                </c:pt>
                <c:pt idx="20">
                  <c:v>58.229715367219512</c:v>
                </c:pt>
                <c:pt idx="21">
                  <c:v>68.238521339130074</c:v>
                </c:pt>
                <c:pt idx="22">
                  <c:v>82.609315475670371</c:v>
                </c:pt>
                <c:pt idx="23">
                  <c:v>102.92611685327533</c:v>
                </c:pt>
                <c:pt idx="24">
                  <c:v>114.84122849204411</c:v>
                </c:pt>
                <c:pt idx="25">
                  <c:v>117.22369631746123</c:v>
                </c:pt>
                <c:pt idx="26">
                  <c:v>119.86988416844166</c:v>
                </c:pt>
                <c:pt idx="27">
                  <c:v>122.97659136176878</c:v>
                </c:pt>
                <c:pt idx="28">
                  <c:v>126.61089248709304</c:v>
                </c:pt>
                <c:pt idx="29">
                  <c:v>130.75054067686767</c:v>
                </c:pt>
                <c:pt idx="30">
                  <c:v>135.30907049010224</c:v>
                </c:pt>
                <c:pt idx="31">
                  <c:v>140.15978290904656</c:v>
                </c:pt>
                <c:pt idx="32">
                  <c:v>145.15513560730628</c:v>
                </c:pt>
                <c:pt idx="33">
                  <c:v>150.15250787509649</c:v>
                </c:pt>
                <c:pt idx="34">
                  <c:v>155.03647012388313</c:v>
                </c:pt>
                <c:pt idx="35">
                  <c:v>159.73106202425987</c:v>
                </c:pt>
                <c:pt idx="36">
                  <c:v>164.21716055802491</c:v>
                </c:pt>
                <c:pt idx="37">
                  <c:v>168.54813589910287</c:v>
                </c:pt>
                <c:pt idx="38">
                  <c:v>172.85034439837889</c:v>
                </c:pt>
                <c:pt idx="39">
                  <c:v>177.32079196016352</c:v>
                </c:pt>
                <c:pt idx="40">
                  <c:v>182.21273482981937</c:v>
                </c:pt>
                <c:pt idx="41">
                  <c:v>187.80474951653301</c:v>
                </c:pt>
                <c:pt idx="42">
                  <c:v>194.3581938607831</c:v>
                </c:pt>
                <c:pt idx="43">
                  <c:v>202.03796286792641</c:v>
                </c:pt>
                <c:pt idx="44">
                  <c:v>210.80411879952268</c:v>
                </c:pt>
                <c:pt idx="45">
                  <c:v>220.25834917613864</c:v>
                </c:pt>
                <c:pt idx="46">
                  <c:v>229.44322699084157</c:v>
                </c:pt>
                <c:pt idx="47">
                  <c:v>236.57082407642991</c:v>
                </c:pt>
                <c:pt idx="48">
                  <c:v>241.30287083667511</c:v>
                </c:pt>
                <c:pt idx="49">
                  <c:v>245.37543271537118</c:v>
                </c:pt>
                <c:pt idx="50">
                  <c:v>249.79449226052722</c:v>
                </c:pt>
              </c:numCache>
            </c:numRef>
          </c:val>
          <c:smooth val="0"/>
        </c:ser>
        <c:ser>
          <c:idx val="6"/>
          <c:order val="6"/>
          <c:tx>
            <c:strRef>
              <c:f>'Types de lampes'!$B$10:$F$10</c:f>
              <c:strCache>
                <c:ptCount val="5"/>
                <c:pt idx="0">
                  <c:v>Lampes aux halogénures métaliques à brûleur céramique</c:v>
                </c:pt>
              </c:strCache>
            </c:strRef>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9525">
                <a:solidFill>
                  <a:schemeClr val="accent1">
                    <a:lumMod val="60000"/>
                  </a:schemeClr>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lampes'!$E$432:$BC$432</c:f>
              <c:numCache>
                <c:formatCode>General</c:formatCode>
                <c:ptCount val="51"/>
                <c:pt idx="0">
                  <c:v>0</c:v>
                </c:pt>
                <c:pt idx="1">
                  <c:v>0.95111848231198559</c:v>
                </c:pt>
                <c:pt idx="2">
                  <c:v>1.9486193571359496</c:v>
                </c:pt>
                <c:pt idx="3">
                  <c:v>2.4352332257275404</c:v>
                </c:pt>
                <c:pt idx="4">
                  <c:v>2.9421334723727472</c:v>
                </c:pt>
                <c:pt idx="5">
                  <c:v>3.4465950159967829</c:v>
                </c:pt>
                <c:pt idx="6">
                  <c:v>3.9512609559108003</c:v>
                </c:pt>
                <c:pt idx="7">
                  <c:v>4.8314582847927801</c:v>
                </c:pt>
                <c:pt idx="8">
                  <c:v>7.5958022849185953</c:v>
                </c:pt>
                <c:pt idx="9">
                  <c:v>13.103009392456318</c:v>
                </c:pt>
                <c:pt idx="10">
                  <c:v>22.104663676711819</c:v>
                </c:pt>
                <c:pt idx="11">
                  <c:v>35.129923090811161</c:v>
                </c:pt>
                <c:pt idx="12">
                  <c:v>52.387423083391184</c:v>
                </c:pt>
                <c:pt idx="13">
                  <c:v>73.658745154897133</c:v>
                </c:pt>
                <c:pt idx="14">
                  <c:v>98.192639092152291</c:v>
                </c:pt>
                <c:pt idx="15">
                  <c:v>104.36973800522989</c:v>
                </c:pt>
                <c:pt idx="16">
                  <c:v>105.70551226365201</c:v>
                </c:pt>
                <c:pt idx="17">
                  <c:v>107.01483581087334</c:v>
                </c:pt>
                <c:pt idx="18">
                  <c:v>108.71850254124121</c:v>
                </c:pt>
                <c:pt idx="19">
                  <c:v>111.22934833616874</c:v>
                </c:pt>
                <c:pt idx="20">
                  <c:v>115.07250138360889</c:v>
                </c:pt>
                <c:pt idx="21">
                  <c:v>120.92646718803887</c:v>
                </c:pt>
                <c:pt idx="22">
                  <c:v>129.43837350816764</c:v>
                </c:pt>
                <c:pt idx="23">
                  <c:v>140.66003789256416</c:v>
                </c:pt>
                <c:pt idx="24">
                  <c:v>154.11239967975146</c:v>
                </c:pt>
                <c:pt idx="25">
                  <c:v>168.83395519760333</c:v>
                </c:pt>
                <c:pt idx="26">
                  <c:v>183.4462024492442</c:v>
                </c:pt>
                <c:pt idx="27">
                  <c:v>196.29646209081113</c:v>
                </c:pt>
                <c:pt idx="28">
                  <c:v>205.68391080211489</c:v>
                </c:pt>
                <c:pt idx="29">
                  <c:v>210.16806696447298</c:v>
                </c:pt>
                <c:pt idx="30">
                  <c:v>213.04184329605718</c:v>
                </c:pt>
                <c:pt idx="31">
                  <c:v>216.39307195900258</c:v>
                </c:pt>
                <c:pt idx="32">
                  <c:v>220.87312683225457</c:v>
                </c:pt>
                <c:pt idx="33">
                  <c:v>226.86238800094884</c:v>
                </c:pt>
                <c:pt idx="34">
                  <c:v>234.63273556103613</c:v>
                </c:pt>
                <c:pt idx="35">
                  <c:v>244.25873320154639</c:v>
                </c:pt>
                <c:pt idx="36">
                  <c:v>255.49764019892802</c:v>
                </c:pt>
                <c:pt idx="37">
                  <c:v>267.72384324705024</c:v>
                </c:pt>
                <c:pt idx="38">
                  <c:v>280.06694207162701</c:v>
                </c:pt>
                <c:pt idx="39">
                  <c:v>291.60427697060061</c:v>
                </c:pt>
                <c:pt idx="40">
                  <c:v>301.56382725860999</c:v>
                </c:pt>
                <c:pt idx="41">
                  <c:v>309.52695991934291</c:v>
                </c:pt>
                <c:pt idx="42">
                  <c:v>315.59725047970056</c:v>
                </c:pt>
                <c:pt idx="43">
                  <c:v>320.49191367464817</c:v>
                </c:pt>
                <c:pt idx="44">
                  <c:v>325.51050341228387</c:v>
                </c:pt>
                <c:pt idx="45">
                  <c:v>331.51296362680364</c:v>
                </c:pt>
                <c:pt idx="46">
                  <c:v>338.81821254538994</c:v>
                </c:pt>
                <c:pt idx="47">
                  <c:v>347.46980043600092</c:v>
                </c:pt>
                <c:pt idx="48">
                  <c:v>357.31145062788886</c:v>
                </c:pt>
                <c:pt idx="49">
                  <c:v>367.98914288980887</c:v>
                </c:pt>
                <c:pt idx="50">
                  <c:v>378.98347775025007</c:v>
                </c:pt>
              </c:numCache>
            </c:numRef>
          </c:val>
          <c:smooth val="0"/>
        </c:ser>
        <c:ser>
          <c:idx val="7"/>
          <c:order val="7"/>
          <c:tx>
            <c:strRef>
              <c:f>'Types de lampes'!$B$11:$F$11</c:f>
              <c:strCache>
                <c:ptCount val="5"/>
                <c:pt idx="0">
                  <c:v>Lampe au sodium haute pression</c:v>
                </c:pt>
              </c:strCache>
            </c:strRef>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9525">
                <a:solidFill>
                  <a:schemeClr val="accent2">
                    <a:lumMod val="60000"/>
                  </a:schemeClr>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lampes'!$E$435:$BC$435</c:f>
              <c:numCache>
                <c:formatCode>General</c:formatCode>
                <c:ptCount val="51"/>
                <c:pt idx="0">
                  <c:v>0</c:v>
                </c:pt>
                <c:pt idx="1">
                  <c:v>0.26000000000000467</c:v>
                </c:pt>
                <c:pt idx="2">
                  <c:v>0.53067599999999981</c:v>
                </c:pt>
                <c:pt idx="3">
                  <c:v>0.60208175760000449</c:v>
                </c:pt>
                <c:pt idx="4">
                  <c:v>0.60318023776976448</c:v>
                </c:pt>
                <c:pt idx="5">
                  <c:v>0.60356536256372584</c:v>
                </c:pt>
                <c:pt idx="6">
                  <c:v>0.64360724502284439</c:v>
                </c:pt>
                <c:pt idx="7">
                  <c:v>0.76378092493509542</c:v>
                </c:pt>
                <c:pt idx="8">
                  <c:v>0.99455250721431199</c:v>
                </c:pt>
                <c:pt idx="9">
                  <c:v>1.3263565305015812</c:v>
                </c:pt>
                <c:pt idx="10">
                  <c:v>1.7693598774994241</c:v>
                </c:pt>
                <c:pt idx="11">
                  <c:v>2.2936144744736913</c:v>
                </c:pt>
                <c:pt idx="12">
                  <c:v>2.8790276855035684</c:v>
                </c:pt>
                <c:pt idx="13">
                  <c:v>3.5154145923402829</c:v>
                </c:pt>
                <c:pt idx="14">
                  <c:v>4.1727334417406858</c:v>
                </c:pt>
                <c:pt idx="15">
                  <c:v>4.8310079923249463</c:v>
                </c:pt>
                <c:pt idx="16">
                  <c:v>5.4803314739856877</c:v>
                </c:pt>
                <c:pt idx="17">
                  <c:v>6.12096468316056</c:v>
                </c:pt>
                <c:pt idx="18">
                  <c:v>6.7733422743773692</c:v>
                </c:pt>
                <c:pt idx="19">
                  <c:v>7.4480900845966591</c:v>
                </c:pt>
                <c:pt idx="20">
                  <c:v>8.2058680183578954</c:v>
                </c:pt>
                <c:pt idx="21">
                  <c:v>9.1174974197183438</c:v>
                </c:pt>
                <c:pt idx="22">
                  <c:v>10.273996856378313</c:v>
                </c:pt>
                <c:pt idx="23">
                  <c:v>11.806492610055434</c:v>
                </c:pt>
                <c:pt idx="24">
                  <c:v>13.866344885090747</c:v>
                </c:pt>
                <c:pt idx="25">
                  <c:v>16.645204420893549</c:v>
                </c:pt>
                <c:pt idx="26">
                  <c:v>20.365131780556393</c:v>
                </c:pt>
                <c:pt idx="27">
                  <c:v>25.298746957398023</c:v>
                </c:pt>
                <c:pt idx="28">
                  <c:v>31.759495477780199</c:v>
                </c:pt>
                <c:pt idx="29">
                  <c:v>40.121897291282295</c:v>
                </c:pt>
                <c:pt idx="30">
                  <c:v>50.781912340955785</c:v>
                </c:pt>
                <c:pt idx="31">
                  <c:v>64.207121755875093</c:v>
                </c:pt>
                <c:pt idx="32">
                  <c:v>80.927138247154758</c:v>
                </c:pt>
                <c:pt idx="33">
                  <c:v>101.45419131444514</c:v>
                </c:pt>
                <c:pt idx="34">
                  <c:v>101.81053665912316</c:v>
                </c:pt>
                <c:pt idx="35">
                  <c:v>102.13048847846844</c:v>
                </c:pt>
                <c:pt idx="36">
                  <c:v>102.4050125939016</c:v>
                </c:pt>
                <c:pt idx="37">
                  <c:v>102.72809657239897</c:v>
                </c:pt>
                <c:pt idx="38">
                  <c:v>103.15142452491399</c:v>
                </c:pt>
                <c:pt idx="39">
                  <c:v>103.70370283811317</c:v>
                </c:pt>
                <c:pt idx="40">
                  <c:v>104.39946388341355</c:v>
                </c:pt>
                <c:pt idx="41">
                  <c:v>105.23568056678579</c:v>
                </c:pt>
                <c:pt idx="42">
                  <c:v>106.192939154054</c:v>
                </c:pt>
                <c:pt idx="43">
                  <c:v>107.25188536375754</c:v>
                </c:pt>
                <c:pt idx="44">
                  <c:v>108.38406075827635</c:v>
                </c:pt>
                <c:pt idx="45">
                  <c:v>109.57044924528115</c:v>
                </c:pt>
                <c:pt idx="46">
                  <c:v>110.79952885440214</c:v>
                </c:pt>
                <c:pt idx="47">
                  <c:v>112.06506498818543</c:v>
                </c:pt>
                <c:pt idx="48">
                  <c:v>113.37822114778206</c:v>
                </c:pt>
                <c:pt idx="49">
                  <c:v>114.76770135196773</c:v>
                </c:pt>
                <c:pt idx="50">
                  <c:v>116.28004650017701</c:v>
                </c:pt>
              </c:numCache>
            </c:numRef>
          </c:val>
          <c:smooth val="0"/>
        </c:ser>
        <c:ser>
          <c:idx val="8"/>
          <c:order val="8"/>
          <c:tx>
            <c:strRef>
              <c:f>'Types de lampes'!$B$12:$F$12</c:f>
              <c:strCache>
                <c:ptCount val="5"/>
                <c:pt idx="0">
                  <c:v>Lampe LED</c:v>
                </c:pt>
              </c:strCache>
            </c:strRef>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w="9525">
                <a:solidFill>
                  <a:schemeClr val="accent3">
                    <a:lumMod val="60000"/>
                  </a:schemeClr>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'Types de lampes'!$E$438:$BC$438</c:f>
              <c:numCache>
                <c:formatCode>General</c:formatCode>
                <c:ptCount val="51"/>
                <c:pt idx="0">
                  <c:v>0</c:v>
                </c:pt>
                <c:pt idx="1">
                  <c:v>0.57142857142856718</c:v>
                </c:pt>
                <c:pt idx="2">
                  <c:v>1.1461224489795923</c:v>
                </c:pt>
                <c:pt idx="3">
                  <c:v>1.724100291545184</c:v>
                </c:pt>
                <c:pt idx="4">
                  <c:v>2.3053808646397398</c:v>
                </c:pt>
                <c:pt idx="5">
                  <c:v>2.8899830410091045</c:v>
                </c:pt>
                <c:pt idx="6">
                  <c:v>3.4779258012434404</c:v>
                </c:pt>
                <c:pt idx="7">
                  <c:v>4.0692282343934059</c:v>
                </c:pt>
                <c:pt idx="8">
                  <c:v>4.6639095385899374</c:v>
                </c:pt>
                <c:pt idx="9">
                  <c:v>5.2619890216675884</c:v>
                </c:pt>
                <c:pt idx="10">
                  <c:v>5.8634861017914108</c:v>
                </c:pt>
                <c:pt idx="11">
                  <c:v>6.4684203080873548</c:v>
                </c:pt>
                <c:pt idx="12">
                  <c:v>7.0768112812764254</c:v>
                </c:pt>
                <c:pt idx="13">
                  <c:v>7.6886787743122973</c:v>
                </c:pt>
                <c:pt idx="14">
                  <c:v>8.3040426530226448</c:v>
                </c:pt>
                <c:pt idx="15">
                  <c:v>8.9229228967542138</c:v>
                </c:pt>
                <c:pt idx="16">
                  <c:v>9.5453395990213785</c:v>
                </c:pt>
                <c:pt idx="17">
                  <c:v>10.171312968158643</c:v>
                </c:pt>
                <c:pt idx="18">
                  <c:v>10.800863327976696</c:v>
                </c:pt>
                <c:pt idx="19">
                  <c:v>11.434011118422276</c:v>
                </c:pt>
                <c:pt idx="20">
                  <c:v>12.07077689624184</c:v>
                </c:pt>
                <c:pt idx="21">
                  <c:v>12.711181335648927</c:v>
                </c:pt>
                <c:pt idx="22">
                  <c:v>13.355245228995487</c:v>
                </c:pt>
                <c:pt idx="23">
                  <c:v>14.002989487446898</c:v>
                </c:pt>
                <c:pt idx="24">
                  <c:v>14.654435141660878</c:v>
                </c:pt>
                <c:pt idx="25">
                  <c:v>15.309603342470362</c:v>
                </c:pt>
                <c:pt idx="26">
                  <c:v>15.968515361570196</c:v>
                </c:pt>
                <c:pt idx="27">
                  <c:v>16.631192592207739</c:v>
                </c:pt>
                <c:pt idx="28">
                  <c:v>17.297656549877491</c:v>
                </c:pt>
                <c:pt idx="29">
                  <c:v>17.967928873019659</c:v>
                </c:pt>
                <c:pt idx="30">
                  <c:v>18.64203132372262</c:v>
                </c:pt>
                <c:pt idx="31">
                  <c:v>19.319985788429598</c:v>
                </c:pt>
                <c:pt idx="32">
                  <c:v>20.001814278649203</c:v>
                </c:pt>
                <c:pt idx="33">
                  <c:v>20.687538931670062</c:v>
                </c:pt>
                <c:pt idx="34">
                  <c:v>22.44861058270817</c:v>
                </c:pt>
                <c:pt idx="35">
                  <c:v>24.083010806446094</c:v>
                </c:pt>
                <c:pt idx="36">
                  <c:v>28.732208403226402</c:v>
                </c:pt>
                <c:pt idx="37">
                  <c:v>31.061154287546699</c:v>
                </c:pt>
                <c:pt idx="38">
                  <c:v>33.893502132980586</c:v>
                </c:pt>
                <c:pt idx="39">
                  <c:v>37.235519428935604</c:v>
                </c:pt>
                <c:pt idx="40">
                  <c:v>41.093828341689267</c:v>
                </c:pt>
                <c:pt idx="41">
                  <c:v>45.474602126820777</c:v>
                </c:pt>
                <c:pt idx="42">
                  <c:v>50.384332140362446</c:v>
                </c:pt>
                <c:pt idx="43">
                  <c:v>55.829980645180207</c:v>
                </c:pt>
                <c:pt idx="44">
                  <c:v>61.819204536624213</c:v>
                </c:pt>
                <c:pt idx="45">
                  <c:v>68.360689331967208</c:v>
                </c:pt>
                <c:pt idx="46">
                  <c:v>75.46469869961733</c:v>
                </c:pt>
                <c:pt idx="47">
                  <c:v>83.144048735993991</c:v>
                </c:pt>
                <c:pt idx="48">
                  <c:v>91.416038771864606</c:v>
                </c:pt>
                <c:pt idx="49">
                  <c:v>100.30692793842296</c:v>
                </c:pt>
                <c:pt idx="50">
                  <c:v>109.86529871127303</c:v>
                </c:pt>
              </c:numCache>
            </c:numRef>
          </c:val>
          <c:smooth val="0"/>
        </c:ser>
        <c:dLbls>
          <c:showLegendKey val="0"/>
          <c:showVal val="0"/>
          <c:showCatName val="0"/>
          <c:showSerName val="0"/>
          <c:showPercent val="0"/>
          <c:showBubbleSize val="0"/>
        </c:dLbls>
        <c:marker val="1"/>
        <c:smooth val="0"/>
        <c:axId val="596084224"/>
        <c:axId val="145486120"/>
      </c:lineChart>
      <c:catAx>
        <c:axId val="596084224"/>
        <c:scaling>
          <c:orientation val="minMax"/>
        </c:scaling>
        <c:delete val="0"/>
        <c:axPos val="b"/>
        <c:numFmt formatCode="0.0"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45486120"/>
        <c:crosses val="autoZero"/>
        <c:auto val="1"/>
        <c:lblAlgn val="ctr"/>
        <c:lblOffset val="100"/>
        <c:tickLblSkip val="5"/>
        <c:noMultiLvlLbl val="0"/>
      </c:catAx>
      <c:valAx>
        <c:axId val="145486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96084224"/>
        <c:crosses val="autoZero"/>
        <c:crossBetween val="between"/>
      </c:valAx>
      <c:spPr>
        <a:solidFill>
          <a:schemeClr val="bg1">
            <a:lumMod val="95000"/>
          </a:schemeClr>
        </a:solidFill>
        <a:ln>
          <a:noFill/>
        </a:ln>
        <a:effectLst/>
      </c:spPr>
    </c:plotArea>
    <c:legend>
      <c:legendPos val="r"/>
      <c:layout>
        <c:manualLayout>
          <c:xMode val="edge"/>
          <c:yMode val="edge"/>
          <c:x val="0.68725523768125873"/>
          <c:y val="0.18580402385961581"/>
          <c:w val="0.28507791767322921"/>
          <c:h val="0.644966460957789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6770011128863927E-2"/>
          <c:y val="3.6484235911195748E-2"/>
          <c:w val="0.62257923551080319"/>
          <c:h val="0.91806292150700908"/>
        </c:manualLayout>
      </c:layout>
      <c:lineChart>
        <c:grouping val="standard"/>
        <c:varyColors val="0"/>
        <c:ser>
          <c:idx val="0"/>
          <c:order val="0"/>
          <c:tx>
            <c:v>LLMF</c:v>
          </c:tx>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'Calculs Mixte'!$E$11:$BC$11</c:f>
              <c:numCache>
                <c:formatCode>General</c:formatCode>
                <c:ptCount val="51"/>
                <c:pt idx="0">
                  <c:v>1</c:v>
                </c:pt>
                <c:pt idx="1">
                  <c:v>0.95900158000000002</c:v>
                </c:pt>
                <c:pt idx="2">
                  <c:v>0.92621083532600013</c:v>
                </c:pt>
                <c:pt idx="3">
                  <c:v>0.89472611537266222</c:v>
                </c:pt>
                <c:pt idx="4">
                  <c:v>0.86492480670473382</c:v>
                </c:pt>
                <c:pt idx="5">
                  <c:v>0.83742149850063141</c:v>
                </c:pt>
                <c:pt idx="6">
                  <c:v>0.81231005376606991</c:v>
                </c:pt>
                <c:pt idx="7">
                  <c:v>0.78982723508451524</c:v>
                </c:pt>
                <c:pt idx="8">
                  <c:v>0.76982041753128927</c:v>
                </c:pt>
                <c:pt idx="9">
                  <c:v>0.75208122311012204</c:v>
                </c:pt>
                <c:pt idx="10">
                  <c:v>0.73615989266672177</c:v>
                </c:pt>
                <c:pt idx="11">
                  <c:v>0.72148091215762788</c:v>
                </c:pt>
                <c:pt idx="12">
                  <c:v>0.70760802463433436</c:v>
                </c:pt>
                <c:pt idx="13">
                  <c:v>0.69390853935159602</c:v>
                </c:pt>
                <c:pt idx="14">
                  <c:v>0.68017519698555529</c:v>
                </c:pt>
                <c:pt idx="15">
                  <c:v>0.66661886493881017</c:v>
                </c:pt>
                <c:pt idx="16">
                  <c:v>0.65373049662678806</c:v>
                </c:pt>
                <c:pt idx="17">
                  <c:v>0.642755059889349</c:v>
                </c:pt>
                <c:pt idx="18">
                  <c:v>0.63577627378306989</c:v>
                </c:pt>
                <c:pt idx="19">
                  <c:v>0.63574079079505774</c:v>
                </c:pt>
                <c:pt idx="20">
                  <c:v>0.64669879940481378</c:v>
                </c:pt>
                <c:pt idx="21">
                  <c:v>0.67421786986022003</c:v>
                </c:pt>
                <c:pt idx="22">
                  <c:v>0.72486695289482583</c:v>
                </c:pt>
                <c:pt idx="23">
                  <c:v>0.80710848017267134</c:v>
                </c:pt>
                <c:pt idx="24">
                  <c:v>0.83978872913669289</c:v>
                </c:pt>
                <c:pt idx="25">
                  <c:v>0.81759442610369926</c:v>
                </c:pt>
                <c:pt idx="26">
                  <c:v>0.79793447469388024</c:v>
                </c:pt>
                <c:pt idx="27">
                  <c:v>0.7807872959273473</c:v>
                </c:pt>
                <c:pt idx="28">
                  <c:v>0.76642487386592384</c:v>
                </c:pt>
                <c:pt idx="29">
                  <c:v>0.75477795191708363</c:v>
                </c:pt>
                <c:pt idx="30">
                  <c:v>0.74551839944664688</c:v>
                </c:pt>
                <c:pt idx="31">
                  <c:v>0.73813652268658303</c:v>
                </c:pt>
                <c:pt idx="32">
                  <c:v>0.73200412323154596</c:v>
                </c:pt>
                <c:pt idx="33">
                  <c:v>0.72647932469401066</c:v>
                </c:pt>
                <c:pt idx="34">
                  <c:v>0.72100182055811057</c:v>
                </c:pt>
                <c:pt idx="35">
                  <c:v>0.7151835932149111</c:v>
                </c:pt>
                <c:pt idx="36">
                  <c:v>0.70888276499306668</c:v>
                </c:pt>
                <c:pt idx="37">
                  <c:v>0.70230686788480223</c:v>
                </c:pt>
                <c:pt idx="38">
                  <c:v>0.69604685463371718</c:v>
                </c:pt>
                <c:pt idx="39">
                  <c:v>0.69104014569296623</c:v>
                </c:pt>
                <c:pt idx="40">
                  <c:v>0.68852088527331889</c:v>
                </c:pt>
                <c:pt idx="41">
                  <c:v>0.68987383587695195</c:v>
                </c:pt>
                <c:pt idx="42">
                  <c:v>0.69637112320547356</c:v>
                </c:pt>
                <c:pt idx="43">
                  <c:v>0.70875677196339071</c:v>
                </c:pt>
                <c:pt idx="44">
                  <c:v>0.72666535204092908</c:v>
                </c:pt>
                <c:pt idx="45">
                  <c:v>0.74775259927716664</c:v>
                </c:pt>
                <c:pt idx="46">
                  <c:v>0.76661493321105301</c:v>
                </c:pt>
                <c:pt idx="47">
                  <c:v>0.77332451790283219</c:v>
                </c:pt>
                <c:pt idx="48">
                  <c:v>0.76630880344961705</c:v>
                </c:pt>
                <c:pt idx="49">
                  <c:v>0.75569843670606485</c:v>
                </c:pt>
                <c:pt idx="50">
                  <c:v>0.74715178399258508</c:v>
                </c:pt>
              </c:numCache>
            </c:numRef>
          </c:val>
          <c:smooth val="0"/>
        </c:ser>
        <c:dLbls>
          <c:showLegendKey val="0"/>
          <c:showVal val="0"/>
          <c:showCatName val="0"/>
          <c:showSerName val="0"/>
          <c:showPercent val="0"/>
          <c:showBubbleSize val="0"/>
        </c:dLbls>
        <c:marker val="1"/>
        <c:smooth val="0"/>
        <c:axId val="605538632"/>
        <c:axId val="605539024"/>
      </c:lineChart>
      <c:lineChart>
        <c:grouping val="standard"/>
        <c:varyColors val="0"/>
        <c:ser>
          <c:idx val="1"/>
          <c:order val="1"/>
          <c:tx>
            <c:v>Pourcentage de lampes neuves</c:v>
          </c:tx>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'Calculs Mixte'!$E$12:$BC$12</c:f>
              <c:numCache>
                <c:formatCode>General</c:formatCode>
                <c:ptCount val="51"/>
                <c:pt idx="0">
                  <c:v>0</c:v>
                </c:pt>
                <c:pt idx="1">
                  <c:v>0.97000000000000419</c:v>
                </c:pt>
                <c:pt idx="2">
                  <c:v>1.6294089999999968</c:v>
                </c:pt>
                <c:pt idx="3">
                  <c:v>2.4621102672999977</c:v>
                </c:pt>
                <c:pt idx="4">
                  <c:v>3.7024276280928019</c:v>
                </c:pt>
                <c:pt idx="5">
                  <c:v>5.4871124185299482</c:v>
                </c:pt>
                <c:pt idx="6">
                  <c:v>7.8343338640341962</c:v>
                </c:pt>
                <c:pt idx="7">
                  <c:v>10.702784578512992</c:v>
                </c:pt>
                <c:pt idx="8">
                  <c:v>13.99227051520022</c:v>
                </c:pt>
                <c:pt idx="9">
                  <c:v>17.553601811761716</c:v>
                </c:pt>
                <c:pt idx="10">
                  <c:v>21.228093452446451</c:v>
                </c:pt>
                <c:pt idx="11">
                  <c:v>24.877152422060274</c:v>
                </c:pt>
                <c:pt idx="12">
                  <c:v>28.361588690704735</c:v>
                </c:pt>
                <c:pt idx="13">
                  <c:v>31.589906699864358</c:v>
                </c:pt>
                <c:pt idx="14">
                  <c:v>34.547573935840049</c:v>
                </c:pt>
                <c:pt idx="15">
                  <c:v>37.286681519958677</c:v>
                </c:pt>
                <c:pt idx="16">
                  <c:v>39.975593091856133</c:v>
                </c:pt>
                <c:pt idx="17">
                  <c:v>42.900348713440195</c:v>
                </c:pt>
                <c:pt idx="18">
                  <c:v>46.476738436781119</c:v>
                </c:pt>
                <c:pt idx="19">
                  <c:v>51.323758648754627</c:v>
                </c:pt>
                <c:pt idx="20">
                  <c:v>58.229715367219512</c:v>
                </c:pt>
                <c:pt idx="21">
                  <c:v>68.238521339130074</c:v>
                </c:pt>
                <c:pt idx="22">
                  <c:v>82.609315475670371</c:v>
                </c:pt>
                <c:pt idx="23">
                  <c:v>102.92611685327533</c:v>
                </c:pt>
                <c:pt idx="24">
                  <c:v>114.84122849204411</c:v>
                </c:pt>
                <c:pt idx="25">
                  <c:v>117.22369631746123</c:v>
                </c:pt>
                <c:pt idx="26">
                  <c:v>119.86988416844166</c:v>
                </c:pt>
                <c:pt idx="27">
                  <c:v>122.97659136176878</c:v>
                </c:pt>
                <c:pt idx="28">
                  <c:v>126.61089248709304</c:v>
                </c:pt>
                <c:pt idx="29">
                  <c:v>130.75054067686767</c:v>
                </c:pt>
                <c:pt idx="30">
                  <c:v>135.30907049010224</c:v>
                </c:pt>
                <c:pt idx="31">
                  <c:v>140.15978290904656</c:v>
                </c:pt>
                <c:pt idx="32">
                  <c:v>145.15513560730628</c:v>
                </c:pt>
                <c:pt idx="33">
                  <c:v>150.15250787509649</c:v>
                </c:pt>
                <c:pt idx="34">
                  <c:v>155.03647012388313</c:v>
                </c:pt>
                <c:pt idx="35">
                  <c:v>159.73106202425987</c:v>
                </c:pt>
                <c:pt idx="36">
                  <c:v>164.21716055802491</c:v>
                </c:pt>
                <c:pt idx="37">
                  <c:v>168.54813589910287</c:v>
                </c:pt>
                <c:pt idx="38">
                  <c:v>172.85034439837889</c:v>
                </c:pt>
                <c:pt idx="39">
                  <c:v>177.32079196016352</c:v>
                </c:pt>
                <c:pt idx="40">
                  <c:v>182.21273482981937</c:v>
                </c:pt>
                <c:pt idx="41">
                  <c:v>187.80474951653301</c:v>
                </c:pt>
                <c:pt idx="42">
                  <c:v>194.3581938607831</c:v>
                </c:pt>
                <c:pt idx="43">
                  <c:v>202.03796286792641</c:v>
                </c:pt>
                <c:pt idx="44">
                  <c:v>210.80411879952268</c:v>
                </c:pt>
                <c:pt idx="45">
                  <c:v>220.25834917613864</c:v>
                </c:pt>
                <c:pt idx="46">
                  <c:v>229.44322699084157</c:v>
                </c:pt>
                <c:pt idx="47">
                  <c:v>236.57082407642991</c:v>
                </c:pt>
                <c:pt idx="48">
                  <c:v>241.30287083667511</c:v>
                </c:pt>
                <c:pt idx="49">
                  <c:v>245.37543271537118</c:v>
                </c:pt>
                <c:pt idx="50">
                  <c:v>249.79449226052722</c:v>
                </c:pt>
              </c:numCache>
            </c:numRef>
          </c:val>
          <c:smooth val="0"/>
        </c:ser>
        <c:dLbls>
          <c:showLegendKey val="0"/>
          <c:showVal val="0"/>
          <c:showCatName val="0"/>
          <c:showSerName val="0"/>
          <c:showPercent val="0"/>
          <c:showBubbleSize val="0"/>
        </c:dLbls>
        <c:marker val="1"/>
        <c:smooth val="0"/>
        <c:axId val="605539416"/>
        <c:axId val="605537456"/>
      </c:lineChart>
      <c:catAx>
        <c:axId val="605538632"/>
        <c:scaling>
          <c:orientation val="minMax"/>
        </c:scaling>
        <c:delete val="0"/>
        <c:axPos val="b"/>
        <c:numFmt formatCode="0.0" sourceLinked="1"/>
        <c:majorTickMark val="in"/>
        <c:minorTickMark val="in"/>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605539024"/>
        <c:crosses val="autoZero"/>
        <c:auto val="1"/>
        <c:lblAlgn val="ctr"/>
        <c:lblOffset val="100"/>
        <c:tickLblSkip val="5"/>
        <c:tickMarkSkip val="3"/>
        <c:noMultiLvlLbl val="0"/>
      </c:catAx>
      <c:valAx>
        <c:axId val="605539024"/>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605538632"/>
        <c:crosses val="autoZero"/>
        <c:crossBetween val="between"/>
      </c:valAx>
      <c:valAx>
        <c:axId val="605537456"/>
        <c:scaling>
          <c:orientation val="minMax"/>
          <c:max val="3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5539416"/>
        <c:crosses val="max"/>
        <c:crossBetween val="between"/>
      </c:valAx>
      <c:catAx>
        <c:axId val="605539416"/>
        <c:scaling>
          <c:orientation val="minMax"/>
        </c:scaling>
        <c:delete val="1"/>
        <c:axPos val="b"/>
        <c:numFmt formatCode="0.0" sourceLinked="1"/>
        <c:majorTickMark val="out"/>
        <c:minorTickMark val="none"/>
        <c:tickLblPos val="nextTo"/>
        <c:crossAx val="605537456"/>
        <c:crosses val="autoZero"/>
        <c:auto val="1"/>
        <c:lblAlgn val="ctr"/>
        <c:lblOffset val="100"/>
        <c:noMultiLvlLbl val="0"/>
      </c:catAx>
      <c:spPr>
        <a:solidFill>
          <a:schemeClr val="bg1">
            <a:lumMod val="95000"/>
          </a:schemeClr>
        </a:solidFill>
        <a:ln>
          <a:noFill/>
        </a:ln>
        <a:effectLst/>
      </c:spPr>
    </c:plotArea>
    <c:legend>
      <c:legendPos val="r"/>
      <c:layout>
        <c:manualLayout>
          <c:xMode val="edge"/>
          <c:yMode val="edge"/>
          <c:x val="0.72869458568291312"/>
          <c:y val="0.40266139378317628"/>
          <c:w val="0.22130727259685959"/>
          <c:h val="0.1103277897437708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9651785608246934E-2"/>
          <c:y val="3.5087719298245612E-2"/>
          <c:w val="0.63401220914801393"/>
          <c:h val="0.89091461653417725"/>
        </c:manualLayout>
      </c:layout>
      <c:lineChart>
        <c:grouping val="standard"/>
        <c:varyColors val="0"/>
        <c:ser>
          <c:idx val="1"/>
          <c:order val="0"/>
          <c:tx>
            <c:v>LLMF</c:v>
          </c:tx>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numRef>
              <c:f>'Calculs Mixte'!$E$8:$BC$8</c:f>
              <c:numCache>
                <c:formatCode>0.0</c:formatCode>
                <c:ptCount val="51"/>
                <c:pt idx="0">
                  <c:v>0</c:v>
                </c:pt>
                <c:pt idx="1">
                  <c:v>0.3</c:v>
                </c:pt>
                <c:pt idx="2">
                  <c:v>0.6</c:v>
                </c:pt>
                <c:pt idx="3">
                  <c:v>0.9</c:v>
                </c:pt>
                <c:pt idx="4">
                  <c:v>1.2</c:v>
                </c:pt>
                <c:pt idx="5">
                  <c:v>1.5</c:v>
                </c:pt>
                <c:pt idx="6">
                  <c:v>1.8</c:v>
                </c:pt>
                <c:pt idx="7">
                  <c:v>2.1</c:v>
                </c:pt>
                <c:pt idx="8">
                  <c:v>2.4</c:v>
                </c:pt>
                <c:pt idx="9">
                  <c:v>2.7</c:v>
                </c:pt>
                <c:pt idx="10">
                  <c:v>3</c:v>
                </c:pt>
                <c:pt idx="11">
                  <c:v>3.3</c:v>
                </c:pt>
                <c:pt idx="12">
                  <c:v>3.6</c:v>
                </c:pt>
                <c:pt idx="13">
                  <c:v>3.9</c:v>
                </c:pt>
                <c:pt idx="14">
                  <c:v>4.2</c:v>
                </c:pt>
                <c:pt idx="15">
                  <c:v>4.5</c:v>
                </c:pt>
                <c:pt idx="16">
                  <c:v>4.8</c:v>
                </c:pt>
                <c:pt idx="17">
                  <c:v>5.0999999999999996</c:v>
                </c:pt>
                <c:pt idx="18">
                  <c:v>5.4</c:v>
                </c:pt>
                <c:pt idx="19">
                  <c:v>5.7</c:v>
                </c:pt>
                <c:pt idx="20">
                  <c:v>6</c:v>
                </c:pt>
                <c:pt idx="21">
                  <c:v>6.3</c:v>
                </c:pt>
                <c:pt idx="22">
                  <c:v>6.6</c:v>
                </c:pt>
                <c:pt idx="23">
                  <c:v>6.9</c:v>
                </c:pt>
                <c:pt idx="24">
                  <c:v>7.2</c:v>
                </c:pt>
                <c:pt idx="25">
                  <c:v>7.5</c:v>
                </c:pt>
                <c:pt idx="26">
                  <c:v>7.8</c:v>
                </c:pt>
                <c:pt idx="27">
                  <c:v>8.1</c:v>
                </c:pt>
                <c:pt idx="28">
                  <c:v>8.4</c:v>
                </c:pt>
                <c:pt idx="29">
                  <c:v>8.6999999999999993</c:v>
                </c:pt>
                <c:pt idx="30">
                  <c:v>9</c:v>
                </c:pt>
                <c:pt idx="31">
                  <c:v>9.3000000000000007</c:v>
                </c:pt>
                <c:pt idx="32">
                  <c:v>9.6</c:v>
                </c:pt>
                <c:pt idx="33">
                  <c:v>9.9</c:v>
                </c:pt>
                <c:pt idx="34">
                  <c:v>10.199999999999999</c:v>
                </c:pt>
                <c:pt idx="35">
                  <c:v>10.5</c:v>
                </c:pt>
                <c:pt idx="36">
                  <c:v>10.8</c:v>
                </c:pt>
                <c:pt idx="37">
                  <c:v>11.1</c:v>
                </c:pt>
                <c:pt idx="38">
                  <c:v>11.4</c:v>
                </c:pt>
                <c:pt idx="39">
                  <c:v>11.7</c:v>
                </c:pt>
                <c:pt idx="40">
                  <c:v>12</c:v>
                </c:pt>
                <c:pt idx="41">
                  <c:v>12.3</c:v>
                </c:pt>
                <c:pt idx="42">
                  <c:v>12.6</c:v>
                </c:pt>
                <c:pt idx="43">
                  <c:v>12.9</c:v>
                </c:pt>
                <c:pt idx="44">
                  <c:v>13.2</c:v>
                </c:pt>
                <c:pt idx="45">
                  <c:v>13.5</c:v>
                </c:pt>
                <c:pt idx="46">
                  <c:v>13.8</c:v>
                </c:pt>
                <c:pt idx="47">
                  <c:v>14.1</c:v>
                </c:pt>
                <c:pt idx="48">
                  <c:v>14.4</c:v>
                </c:pt>
                <c:pt idx="49">
                  <c:v>14.7</c:v>
                </c:pt>
                <c:pt idx="50">
                  <c:v>15</c:v>
                </c:pt>
              </c:numCache>
            </c:numRef>
          </c:cat>
          <c:val>
            <c:numRef>
              <c:f>'Calculs Mixte'!$E$13:$BC$13</c:f>
              <c:numCache>
                <c:formatCode>General</c:formatCode>
                <c:ptCount val="51"/>
                <c:pt idx="0">
                  <c:v>1</c:v>
                </c:pt>
                <c:pt idx="1">
                  <c:v>0.95900158000000002</c:v>
                </c:pt>
                <c:pt idx="2">
                  <c:v>0.92621083532600013</c:v>
                </c:pt>
                <c:pt idx="3">
                  <c:v>0.89472611537266222</c:v>
                </c:pt>
                <c:pt idx="4">
                  <c:v>0.86492480670473382</c:v>
                </c:pt>
                <c:pt idx="5">
                  <c:v>0.83742149850063141</c:v>
                </c:pt>
                <c:pt idx="6">
                  <c:v>0.81231005376606991</c:v>
                </c:pt>
                <c:pt idx="7">
                  <c:v>0.78982723508451524</c:v>
                </c:pt>
                <c:pt idx="8">
                  <c:v>0.76982041753128927</c:v>
                </c:pt>
                <c:pt idx="9">
                  <c:v>0.75208122311012204</c:v>
                </c:pt>
                <c:pt idx="10">
                  <c:v>0.73615989266672177</c:v>
                </c:pt>
                <c:pt idx="11">
                  <c:v>0.72148091215762788</c:v>
                </c:pt>
                <c:pt idx="12">
                  <c:v>0.70760802463433436</c:v>
                </c:pt>
                <c:pt idx="13">
                  <c:v>0.69390853935159602</c:v>
                </c:pt>
                <c:pt idx="14">
                  <c:v>0.68017519698555529</c:v>
                </c:pt>
                <c:pt idx="15">
                  <c:v>0.66661886493881017</c:v>
                </c:pt>
                <c:pt idx="16">
                  <c:v>0.65373049662678806</c:v>
                </c:pt>
                <c:pt idx="17">
                  <c:v>0.642755059889349</c:v>
                </c:pt>
                <c:pt idx="18">
                  <c:v>0.63577627378306989</c:v>
                </c:pt>
                <c:pt idx="19">
                  <c:v>0.63574079079505774</c:v>
                </c:pt>
                <c:pt idx="20">
                  <c:v>1</c:v>
                </c:pt>
                <c:pt idx="21">
                  <c:v>0.95900158000000002</c:v>
                </c:pt>
                <c:pt idx="22">
                  <c:v>0.92621083532600013</c:v>
                </c:pt>
                <c:pt idx="23">
                  <c:v>0.89472611537266222</c:v>
                </c:pt>
                <c:pt idx="24">
                  <c:v>0.86492480670473382</c:v>
                </c:pt>
                <c:pt idx="25">
                  <c:v>0.83742149850063141</c:v>
                </c:pt>
                <c:pt idx="26">
                  <c:v>0.81231005376606991</c:v>
                </c:pt>
                <c:pt idx="27">
                  <c:v>0.78982723508451524</c:v>
                </c:pt>
                <c:pt idx="28">
                  <c:v>0.76982041753128927</c:v>
                </c:pt>
                <c:pt idx="29">
                  <c:v>0.75208122311012204</c:v>
                </c:pt>
                <c:pt idx="30">
                  <c:v>0.73615989266672177</c:v>
                </c:pt>
                <c:pt idx="31">
                  <c:v>0.72148091215762788</c:v>
                </c:pt>
                <c:pt idx="32">
                  <c:v>0.70760802463433436</c:v>
                </c:pt>
                <c:pt idx="33">
                  <c:v>0.69390853935159602</c:v>
                </c:pt>
                <c:pt idx="34">
                  <c:v>0.68017519698555529</c:v>
                </c:pt>
                <c:pt idx="35">
                  <c:v>0.66661886493881017</c:v>
                </c:pt>
                <c:pt idx="36">
                  <c:v>0.65373049662678806</c:v>
                </c:pt>
                <c:pt idx="37">
                  <c:v>0.642755059889349</c:v>
                </c:pt>
                <c:pt idx="38">
                  <c:v>0.63577627378306989</c:v>
                </c:pt>
                <c:pt idx="39">
                  <c:v>0.63574079079505774</c:v>
                </c:pt>
                <c:pt idx="40">
                  <c:v>1</c:v>
                </c:pt>
                <c:pt idx="41">
                  <c:v>0.95900158000000002</c:v>
                </c:pt>
                <c:pt idx="42">
                  <c:v>0.92621083532600013</c:v>
                </c:pt>
                <c:pt idx="43">
                  <c:v>0.89472611537266222</c:v>
                </c:pt>
                <c:pt idx="44">
                  <c:v>0.86492480670473382</c:v>
                </c:pt>
                <c:pt idx="45">
                  <c:v>0.83742149850063141</c:v>
                </c:pt>
                <c:pt idx="46">
                  <c:v>0.81231005376606991</c:v>
                </c:pt>
                <c:pt idx="47">
                  <c:v>0.78982723508451524</c:v>
                </c:pt>
                <c:pt idx="48">
                  <c:v>0.76982041753128927</c:v>
                </c:pt>
                <c:pt idx="49">
                  <c:v>0.75208122311012204</c:v>
                </c:pt>
                <c:pt idx="50">
                  <c:v>0.73615989266672177</c:v>
                </c:pt>
              </c:numCache>
            </c:numRef>
          </c:val>
          <c:smooth val="0"/>
        </c:ser>
        <c:dLbls>
          <c:showLegendKey val="0"/>
          <c:showVal val="0"/>
          <c:showCatName val="0"/>
          <c:showSerName val="0"/>
          <c:showPercent val="0"/>
          <c:showBubbleSize val="0"/>
        </c:dLbls>
        <c:marker val="1"/>
        <c:smooth val="0"/>
        <c:axId val="605538240"/>
        <c:axId val="605540200"/>
      </c:lineChart>
      <c:lineChart>
        <c:grouping val="standard"/>
        <c:varyColors val="0"/>
        <c:ser>
          <c:idx val="0"/>
          <c:order val="1"/>
          <c:tx>
            <c:v>Pourcentage de lampes changées</c:v>
          </c:tx>
          <c:spPr>
            <a:ln w="25400"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val>
            <c:numRef>
              <c:f>'Calculs Mixte'!$E$15:$BC$15</c:f>
              <c:numCache>
                <c:formatCode>General</c:formatCode>
                <c:ptCount val="51"/>
                <c:pt idx="0">
                  <c:v>0</c:v>
                </c:pt>
                <c:pt idx="1">
                  <c:v>0.97000000000000419</c:v>
                </c:pt>
                <c:pt idx="2">
                  <c:v>1.6294089999999968</c:v>
                </c:pt>
                <c:pt idx="3">
                  <c:v>2.4621102672999977</c:v>
                </c:pt>
                <c:pt idx="4">
                  <c:v>3.7024276280928019</c:v>
                </c:pt>
                <c:pt idx="5">
                  <c:v>5.4871124185299482</c:v>
                </c:pt>
                <c:pt idx="6">
                  <c:v>7.8343338640341962</c:v>
                </c:pt>
                <c:pt idx="7">
                  <c:v>10.702784578512992</c:v>
                </c:pt>
                <c:pt idx="8">
                  <c:v>13.99227051520022</c:v>
                </c:pt>
                <c:pt idx="9">
                  <c:v>17.553601811761716</c:v>
                </c:pt>
                <c:pt idx="10">
                  <c:v>21.228093452446451</c:v>
                </c:pt>
                <c:pt idx="11">
                  <c:v>24.877152422060274</c:v>
                </c:pt>
                <c:pt idx="12">
                  <c:v>28.361588690704735</c:v>
                </c:pt>
                <c:pt idx="13">
                  <c:v>31.589906699864358</c:v>
                </c:pt>
                <c:pt idx="14">
                  <c:v>34.547573935840049</c:v>
                </c:pt>
                <c:pt idx="15">
                  <c:v>37.286681519958677</c:v>
                </c:pt>
                <c:pt idx="16">
                  <c:v>39.975593091856133</c:v>
                </c:pt>
                <c:pt idx="17">
                  <c:v>42.900348713440195</c:v>
                </c:pt>
                <c:pt idx="18">
                  <c:v>46.476738436781119</c:v>
                </c:pt>
                <c:pt idx="19">
                  <c:v>51.323758648754627</c:v>
                </c:pt>
                <c:pt idx="20">
                  <c:v>0</c:v>
                </c:pt>
                <c:pt idx="21">
                  <c:v>0.97000000000000419</c:v>
                </c:pt>
                <c:pt idx="22">
                  <c:v>1.6294089999999968</c:v>
                </c:pt>
                <c:pt idx="23">
                  <c:v>2.4621102672999977</c:v>
                </c:pt>
                <c:pt idx="24">
                  <c:v>3.7024276280928019</c:v>
                </c:pt>
                <c:pt idx="25">
                  <c:v>5.4871124185299482</c:v>
                </c:pt>
                <c:pt idx="26">
                  <c:v>7.8343338640341962</c:v>
                </c:pt>
                <c:pt idx="27">
                  <c:v>10.702784578512992</c:v>
                </c:pt>
                <c:pt idx="28">
                  <c:v>13.99227051520022</c:v>
                </c:pt>
                <c:pt idx="29">
                  <c:v>17.553601811761716</c:v>
                </c:pt>
                <c:pt idx="30">
                  <c:v>21.228093452446451</c:v>
                </c:pt>
                <c:pt idx="31">
                  <c:v>24.877152422060274</c:v>
                </c:pt>
                <c:pt idx="32">
                  <c:v>28.361588690704735</c:v>
                </c:pt>
                <c:pt idx="33">
                  <c:v>31.589906699864358</c:v>
                </c:pt>
                <c:pt idx="34">
                  <c:v>34.547573935840049</c:v>
                </c:pt>
                <c:pt idx="35">
                  <c:v>37.286681519958677</c:v>
                </c:pt>
                <c:pt idx="36">
                  <c:v>39.975593091856133</c:v>
                </c:pt>
                <c:pt idx="37">
                  <c:v>42.900348713440195</c:v>
                </c:pt>
                <c:pt idx="38">
                  <c:v>46.476738436781119</c:v>
                </c:pt>
                <c:pt idx="39">
                  <c:v>51.323758648754627</c:v>
                </c:pt>
                <c:pt idx="40">
                  <c:v>0</c:v>
                </c:pt>
                <c:pt idx="41">
                  <c:v>0.97000000000000419</c:v>
                </c:pt>
                <c:pt idx="42">
                  <c:v>1.6294089999999968</c:v>
                </c:pt>
                <c:pt idx="43">
                  <c:v>2.4621102672999977</c:v>
                </c:pt>
                <c:pt idx="44">
                  <c:v>3.7024276280928019</c:v>
                </c:pt>
                <c:pt idx="45">
                  <c:v>5.4871124185299482</c:v>
                </c:pt>
                <c:pt idx="46">
                  <c:v>7.8343338640341962</c:v>
                </c:pt>
                <c:pt idx="47">
                  <c:v>10.702784578512992</c:v>
                </c:pt>
                <c:pt idx="48">
                  <c:v>13.99227051520022</c:v>
                </c:pt>
                <c:pt idx="49">
                  <c:v>17.553601811761716</c:v>
                </c:pt>
                <c:pt idx="50">
                  <c:v>21.228093452446451</c:v>
                </c:pt>
              </c:numCache>
            </c:numRef>
          </c:val>
          <c:smooth val="0"/>
        </c:ser>
        <c:ser>
          <c:idx val="2"/>
          <c:order val="2"/>
          <c:tx>
            <c:v>Pourcentage de lampes neuves</c:v>
          </c:tx>
          <c:spPr>
            <a:ln w="34925" cap="rnd">
              <a:solidFill>
                <a:schemeClr val="accent3"/>
              </a:solid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val>
            <c:numRef>
              <c:f>'Calculs Mixte'!$C$86:$BA$86</c:f>
              <c:numCache>
                <c:formatCode>General</c:formatCode>
                <c:ptCount val="51"/>
                <c:pt idx="0">
                  <c:v>100</c:v>
                </c:pt>
                <c:pt idx="1">
                  <c:v>0.97000000000000419</c:v>
                </c:pt>
                <c:pt idx="2">
                  <c:v>0.6594089999999927</c:v>
                </c:pt>
                <c:pt idx="3">
                  <c:v>0.83270126730000094</c:v>
                </c:pt>
                <c:pt idx="4">
                  <c:v>1.2403173607928044</c:v>
                </c:pt>
                <c:pt idx="5">
                  <c:v>1.7846847904371468</c:v>
                </c:pt>
                <c:pt idx="6">
                  <c:v>2.3472214455042475</c:v>
                </c:pt>
                <c:pt idx="7">
                  <c:v>2.8684507144787954</c:v>
                </c:pt>
                <c:pt idx="8">
                  <c:v>3.2894859366872278</c:v>
                </c:pt>
                <c:pt idx="9">
                  <c:v>3.5613312965614949</c:v>
                </c:pt>
                <c:pt idx="10">
                  <c:v>3.6744916406847361</c:v>
                </c:pt>
                <c:pt idx="11">
                  <c:v>3.6490589696138223</c:v>
                </c:pt>
                <c:pt idx="12">
                  <c:v>3.4844362686444619</c:v>
                </c:pt>
                <c:pt idx="13">
                  <c:v>3.2283180091596226</c:v>
                </c:pt>
                <c:pt idx="14">
                  <c:v>2.9576672359756886</c:v>
                </c:pt>
                <c:pt idx="15">
                  <c:v>2.7391075841186261</c:v>
                </c:pt>
                <c:pt idx="16">
                  <c:v>2.6889115718974592</c:v>
                </c:pt>
                <c:pt idx="17">
                  <c:v>2.924755621584064</c:v>
                </c:pt>
                <c:pt idx="18">
                  <c:v>3.5763897233409203</c:v>
                </c:pt>
                <c:pt idx="19">
                  <c:v>4.8470202119735104</c:v>
                </c:pt>
                <c:pt idx="20">
                  <c:v>100</c:v>
                </c:pt>
                <c:pt idx="21">
                  <c:v>0.97000000000000419</c:v>
                </c:pt>
                <c:pt idx="22">
                  <c:v>0.6594089999999927</c:v>
                </c:pt>
                <c:pt idx="23">
                  <c:v>0.83270126730000094</c:v>
                </c:pt>
                <c:pt idx="24">
                  <c:v>1.2403173607928044</c:v>
                </c:pt>
                <c:pt idx="25">
                  <c:v>1.7846847904371468</c:v>
                </c:pt>
                <c:pt idx="26">
                  <c:v>2.3472214455042475</c:v>
                </c:pt>
                <c:pt idx="27">
                  <c:v>2.8684507144787954</c:v>
                </c:pt>
                <c:pt idx="28">
                  <c:v>3.2894859366872278</c:v>
                </c:pt>
                <c:pt idx="29">
                  <c:v>3.5613312965614949</c:v>
                </c:pt>
                <c:pt idx="30">
                  <c:v>3.6744916406847361</c:v>
                </c:pt>
                <c:pt idx="31">
                  <c:v>3.6490589696138223</c:v>
                </c:pt>
                <c:pt idx="32">
                  <c:v>3.4844362686444619</c:v>
                </c:pt>
                <c:pt idx="33">
                  <c:v>3.2283180091596226</c:v>
                </c:pt>
                <c:pt idx="34">
                  <c:v>2.9576672359756886</c:v>
                </c:pt>
                <c:pt idx="35">
                  <c:v>2.7391075841186261</c:v>
                </c:pt>
                <c:pt idx="36">
                  <c:v>2.6889115718974592</c:v>
                </c:pt>
                <c:pt idx="37">
                  <c:v>2.924755621584064</c:v>
                </c:pt>
                <c:pt idx="38">
                  <c:v>3.5763897233409203</c:v>
                </c:pt>
                <c:pt idx="39">
                  <c:v>4.8470202119735104</c:v>
                </c:pt>
                <c:pt idx="40">
                  <c:v>100</c:v>
                </c:pt>
                <c:pt idx="41">
                  <c:v>0.97000000000000419</c:v>
                </c:pt>
                <c:pt idx="42">
                  <c:v>0.6594089999999927</c:v>
                </c:pt>
                <c:pt idx="43">
                  <c:v>0.83270126730000094</c:v>
                </c:pt>
                <c:pt idx="44">
                  <c:v>1.2403173607928044</c:v>
                </c:pt>
                <c:pt idx="45">
                  <c:v>1.7846847904371468</c:v>
                </c:pt>
                <c:pt idx="46">
                  <c:v>2.3472214455042475</c:v>
                </c:pt>
                <c:pt idx="47">
                  <c:v>2.8684507144787954</c:v>
                </c:pt>
                <c:pt idx="48">
                  <c:v>3.2894859366872278</c:v>
                </c:pt>
                <c:pt idx="49">
                  <c:v>3.5613312965614949</c:v>
                </c:pt>
                <c:pt idx="50">
                  <c:v>3.6744916406847361</c:v>
                </c:pt>
              </c:numCache>
            </c:numRef>
          </c:val>
          <c:smooth val="0"/>
        </c:ser>
        <c:dLbls>
          <c:showLegendKey val="0"/>
          <c:showVal val="0"/>
          <c:showCatName val="0"/>
          <c:showSerName val="0"/>
          <c:showPercent val="0"/>
          <c:showBubbleSize val="0"/>
        </c:dLbls>
        <c:marker val="1"/>
        <c:smooth val="0"/>
        <c:axId val="605540592"/>
        <c:axId val="605537848"/>
      </c:lineChart>
      <c:catAx>
        <c:axId val="605538240"/>
        <c:scaling>
          <c:orientation val="minMax"/>
        </c:scaling>
        <c:delete val="0"/>
        <c:axPos val="b"/>
        <c:numFmt formatCode="0.0" sourceLinked="1"/>
        <c:majorTickMark val="none"/>
        <c:minorTickMark val="none"/>
        <c:tickLblPos val="nextTo"/>
        <c:spPr>
          <a:noFill/>
          <a:ln w="12700" cap="flat" cmpd="sng" algn="ctr">
            <a:solidFill>
              <a:sysClr val="windowText" lastClr="000000">
                <a:lumMod val="15000"/>
                <a:lumOff val="85000"/>
                <a:alpha val="95000"/>
              </a:sys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605540200"/>
        <c:crosses val="autoZero"/>
        <c:auto val="1"/>
        <c:lblAlgn val="ctr"/>
        <c:lblOffset val="100"/>
        <c:tickLblSkip val="5"/>
        <c:noMultiLvlLbl val="0"/>
      </c:catAx>
      <c:valAx>
        <c:axId val="605540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605538240"/>
        <c:crosses val="autoZero"/>
        <c:crossBetween val="between"/>
      </c:valAx>
      <c:valAx>
        <c:axId val="60553784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5540592"/>
        <c:crosses val="max"/>
        <c:crossBetween val="between"/>
      </c:valAx>
      <c:catAx>
        <c:axId val="605540592"/>
        <c:scaling>
          <c:orientation val="minMax"/>
        </c:scaling>
        <c:delete val="1"/>
        <c:axPos val="b"/>
        <c:majorTickMark val="out"/>
        <c:minorTickMark val="none"/>
        <c:tickLblPos val="nextTo"/>
        <c:crossAx val="605537848"/>
        <c:crosses val="autoZero"/>
        <c:auto val="1"/>
        <c:lblAlgn val="ctr"/>
        <c:lblOffset val="100"/>
        <c:noMultiLvlLbl val="0"/>
      </c:catAx>
      <c:spPr>
        <a:solidFill>
          <a:schemeClr val="bg1">
            <a:lumMod val="95000"/>
          </a:schemeClr>
        </a:solidFill>
        <a:ln>
          <a:noFill/>
        </a:ln>
        <a:effectLst/>
      </c:spPr>
    </c:plotArea>
    <c:legend>
      <c:legendPos val="r"/>
      <c:layout>
        <c:manualLayout>
          <c:xMode val="edge"/>
          <c:yMode val="edge"/>
          <c:x val="0.74748283765142853"/>
          <c:y val="0.41129236835826138"/>
          <c:w val="0.22804553363413843"/>
          <c:h val="0.161484383830011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7.xml"/><Relationship Id="rId7" Type="http://schemas.openxmlformats.org/officeDocument/2006/relationships/image" Target="../media/image2.PNG"/><Relationship Id="rId2" Type="http://schemas.openxmlformats.org/officeDocument/2006/relationships/chart" Target="../charts/chart6.xml"/><Relationship Id="rId1" Type="http://schemas.openxmlformats.org/officeDocument/2006/relationships/image" Target="../media/image1.PNG"/><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19050</xdr:colOff>
      <xdr:row>38</xdr:row>
      <xdr:rowOff>114300</xdr:rowOff>
    </xdr:from>
    <xdr:to>
      <xdr:col>13</xdr:col>
      <xdr:colOff>19051</xdr:colOff>
      <xdr:row>59</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57149</xdr:colOff>
      <xdr:row>63</xdr:row>
      <xdr:rowOff>152399</xdr:rowOff>
    </xdr:from>
    <xdr:to>
      <xdr:col>13</xdr:col>
      <xdr:colOff>47625</xdr:colOff>
      <xdr:row>84</xdr:row>
      <xdr:rowOff>28575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114299</xdr:colOff>
      <xdr:row>89</xdr:row>
      <xdr:rowOff>123826</xdr:rowOff>
    </xdr:from>
    <xdr:to>
      <xdr:col>13</xdr:col>
      <xdr:colOff>19049</xdr:colOff>
      <xdr:row>111</xdr:row>
      <xdr:rowOff>66676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115</xdr:row>
      <xdr:rowOff>152400</xdr:rowOff>
    </xdr:from>
    <xdr:to>
      <xdr:col>13</xdr:col>
      <xdr:colOff>38100</xdr:colOff>
      <xdr:row>136</xdr:row>
      <xdr:rowOff>133350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141</xdr:row>
      <xdr:rowOff>0</xdr:rowOff>
    </xdr:from>
    <xdr:to>
      <xdr:col>12</xdr:col>
      <xdr:colOff>733425</xdr:colOff>
      <xdr:row>164</xdr:row>
      <xdr:rowOff>152400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514351</xdr:colOff>
      <xdr:row>11</xdr:row>
      <xdr:rowOff>2041</xdr:rowOff>
    </xdr:from>
    <xdr:to>
      <xdr:col>22</xdr:col>
      <xdr:colOff>266701</xdr:colOff>
      <xdr:row>18</xdr:row>
      <xdr:rowOff>28753</xdr:rowOff>
    </xdr:to>
    <xdr:pic>
      <xdr:nvPicPr>
        <xdr:cNvPr id="3" name="Image 2"/>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286876" y="4583566"/>
          <a:ext cx="5848350" cy="1245912"/>
        </a:xfrm>
        <a:prstGeom prst="rect">
          <a:avLst/>
        </a:prstGeom>
      </xdr:spPr>
    </xdr:pic>
    <xdr:clientData/>
  </xdr:twoCellAnchor>
  <xdr:twoCellAnchor editAs="oneCell">
    <xdr:from>
      <xdr:col>14</xdr:col>
      <xdr:colOff>524886</xdr:colOff>
      <xdr:row>19</xdr:row>
      <xdr:rowOff>38101</xdr:rowOff>
    </xdr:from>
    <xdr:to>
      <xdr:col>22</xdr:col>
      <xdr:colOff>276225</xdr:colOff>
      <xdr:row>41</xdr:row>
      <xdr:rowOff>79481</xdr:rowOff>
    </xdr:to>
    <xdr:pic>
      <xdr:nvPicPr>
        <xdr:cNvPr id="4" name="Image 3"/>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9297411" y="6029326"/>
          <a:ext cx="5847339" cy="39275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514351</xdr:colOff>
      <xdr:row>2</xdr:row>
      <xdr:rowOff>2041</xdr:rowOff>
    </xdr:from>
    <xdr:to>
      <xdr:col>22</xdr:col>
      <xdr:colOff>266701</xdr:colOff>
      <xdr:row>8</xdr:row>
      <xdr:rowOff>104953</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86876" y="4583566"/>
          <a:ext cx="5848350" cy="1245912"/>
        </a:xfrm>
        <a:prstGeom prst="rect">
          <a:avLst/>
        </a:prstGeom>
      </xdr:spPr>
    </xdr:pic>
    <xdr:clientData/>
  </xdr:twoCellAnchor>
  <xdr:twoCellAnchor>
    <xdr:from>
      <xdr:col>2</xdr:col>
      <xdr:colOff>19050</xdr:colOff>
      <xdr:row>29</xdr:row>
      <xdr:rowOff>114300</xdr:rowOff>
    </xdr:from>
    <xdr:to>
      <xdr:col>13</xdr:col>
      <xdr:colOff>600075</xdr:colOff>
      <xdr:row>50</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85724</xdr:colOff>
      <xdr:row>54</xdr:row>
      <xdr:rowOff>133349</xdr:rowOff>
    </xdr:from>
    <xdr:to>
      <xdr:col>13</xdr:col>
      <xdr:colOff>76200</xdr:colOff>
      <xdr:row>75</xdr:row>
      <xdr:rowOff>9525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133351</xdr:colOff>
      <xdr:row>80</xdr:row>
      <xdr:rowOff>123826</xdr:rowOff>
    </xdr:from>
    <xdr:to>
      <xdr:col>13</xdr:col>
      <xdr:colOff>19050</xdr:colOff>
      <xdr:row>102</xdr:row>
      <xdr:rowOff>180976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123825</xdr:colOff>
      <xdr:row>106</xdr:row>
      <xdr:rowOff>152400</xdr:rowOff>
    </xdr:from>
    <xdr:to>
      <xdr:col>13</xdr:col>
      <xdr:colOff>38100</xdr:colOff>
      <xdr:row>127</xdr:row>
      <xdr:rowOff>133350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95250</xdr:colOff>
      <xdr:row>131</xdr:row>
      <xdr:rowOff>152400</xdr:rowOff>
    </xdr:from>
    <xdr:to>
      <xdr:col>12</xdr:col>
      <xdr:colOff>752475</xdr:colOff>
      <xdr:row>155</xdr:row>
      <xdr:rowOff>114300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14</xdr:col>
      <xdr:colOff>504825</xdr:colOff>
      <xdr:row>9</xdr:row>
      <xdr:rowOff>66675</xdr:rowOff>
    </xdr:from>
    <xdr:to>
      <xdr:col>22</xdr:col>
      <xdr:colOff>256164</xdr:colOff>
      <xdr:row>31</xdr:row>
      <xdr:rowOff>108055</xdr:rowOff>
    </xdr:to>
    <xdr:pic>
      <xdr:nvPicPr>
        <xdr:cNvPr id="8" name="Image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353800" y="1676400"/>
          <a:ext cx="5847339" cy="3927580"/>
        </a:xfrm>
        <a:prstGeom prst="rect">
          <a:avLst/>
        </a:prstGeom>
      </xdr:spPr>
    </xdr:pic>
    <xdr:clientData/>
  </xdr:twoCellAnchor>
  <xdr:twoCellAnchor>
    <xdr:from>
      <xdr:col>2</xdr:col>
      <xdr:colOff>95250</xdr:colOff>
      <xdr:row>159</xdr:row>
      <xdr:rowOff>152400</xdr:rowOff>
    </xdr:from>
    <xdr:to>
      <xdr:col>12</xdr:col>
      <xdr:colOff>752475</xdr:colOff>
      <xdr:row>183</xdr:row>
      <xdr:rowOff>114300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66"/>
  <sheetViews>
    <sheetView tabSelected="1" workbookViewId="0">
      <selection activeCell="P9" sqref="P9"/>
    </sheetView>
  </sheetViews>
  <sheetFormatPr baseColWidth="10" defaultRowHeight="15" x14ac:dyDescent="0.25"/>
  <cols>
    <col min="1" max="1" width="3.42578125" style="3" customWidth="1"/>
    <col min="2" max="2" width="1.7109375" style="3" customWidth="1"/>
    <col min="3" max="8" width="11.42578125" style="3"/>
    <col min="9" max="9" width="13.85546875" style="3" customWidth="1"/>
    <col min="10" max="10" width="8" style="3" customWidth="1"/>
    <col min="11" max="13" width="11.42578125" style="3"/>
    <col min="14" max="14" width="1.7109375" style="3" customWidth="1"/>
    <col min="15" max="16384" width="11.42578125" style="3"/>
  </cols>
  <sheetData>
    <row r="2" spans="2:18" ht="15.75" thickBot="1" x14ac:dyDescent="0.3">
      <c r="D2" s="165" t="s">
        <v>208</v>
      </c>
      <c r="E2" s="165"/>
      <c r="F2" s="165"/>
      <c r="G2" s="165"/>
      <c r="H2" s="165"/>
      <c r="I2" s="165"/>
      <c r="J2" s="165"/>
      <c r="K2" s="165"/>
      <c r="L2" s="165"/>
    </row>
    <row r="3" spans="2:18" ht="15" customHeight="1" x14ac:dyDescent="0.25">
      <c r="D3" s="165"/>
      <c r="E3" s="165"/>
      <c r="F3" s="165"/>
      <c r="G3" s="165"/>
      <c r="H3" s="165"/>
      <c r="I3" s="165"/>
      <c r="J3" s="165"/>
      <c r="K3" s="165"/>
      <c r="L3" s="165"/>
      <c r="Q3" s="159" t="s">
        <v>207</v>
      </c>
      <c r="R3" s="160"/>
    </row>
    <row r="4" spans="2:18" ht="15" customHeight="1" x14ac:dyDescent="0.25">
      <c r="Q4" s="161"/>
      <c r="R4" s="162"/>
    </row>
    <row r="5" spans="2:18" ht="15" customHeight="1" thickBot="1" x14ac:dyDescent="0.3">
      <c r="C5" s="158" t="s">
        <v>206</v>
      </c>
      <c r="D5" s="158"/>
      <c r="E5" s="158"/>
      <c r="F5" s="158"/>
      <c r="G5" s="158"/>
      <c r="H5" s="158"/>
      <c r="I5" s="158"/>
      <c r="J5" s="158"/>
      <c r="K5" s="158"/>
      <c r="L5" s="158"/>
      <c r="M5" s="158"/>
      <c r="Q5" s="163"/>
      <c r="R5" s="164"/>
    </row>
    <row r="6" spans="2:18" x14ac:dyDescent="0.25">
      <c r="C6" s="158"/>
      <c r="D6" s="158"/>
      <c r="E6" s="158"/>
      <c r="F6" s="158"/>
      <c r="G6" s="158"/>
      <c r="H6" s="158"/>
      <c r="I6" s="158"/>
      <c r="J6" s="158"/>
      <c r="K6" s="158"/>
      <c r="L6" s="158"/>
      <c r="M6" s="158"/>
    </row>
    <row r="7" spans="2:18" x14ac:dyDescent="0.25">
      <c r="C7" s="158"/>
      <c r="D7" s="158"/>
      <c r="E7" s="158"/>
      <c r="F7" s="158"/>
      <c r="G7" s="158"/>
      <c r="H7" s="158"/>
      <c r="I7" s="158"/>
      <c r="J7" s="158"/>
      <c r="K7" s="158"/>
      <c r="L7" s="158"/>
      <c r="M7" s="158"/>
    </row>
    <row r="8" spans="2:18" x14ac:dyDescent="0.25">
      <c r="C8" s="158"/>
      <c r="D8" s="158"/>
      <c r="E8" s="158"/>
      <c r="F8" s="158"/>
      <c r="G8" s="158"/>
      <c r="H8" s="158"/>
      <c r="I8" s="158"/>
      <c r="J8" s="158"/>
      <c r="K8" s="158"/>
      <c r="L8" s="158"/>
      <c r="M8" s="158"/>
    </row>
    <row r="9" spans="2:18" ht="17.25" customHeight="1" x14ac:dyDescent="0.25">
      <c r="C9" s="158"/>
      <c r="D9" s="158"/>
      <c r="E9" s="158"/>
      <c r="F9" s="158"/>
      <c r="G9" s="158"/>
      <c r="H9" s="158"/>
      <c r="I9" s="158"/>
      <c r="J9" s="158"/>
      <c r="K9" s="158"/>
      <c r="L9" s="158"/>
      <c r="M9" s="158"/>
    </row>
    <row r="11" spans="2:18" ht="15.75" thickBot="1" x14ac:dyDescent="0.3">
      <c r="B11" s="106" t="s">
        <v>142</v>
      </c>
      <c r="C11" s="96"/>
    </row>
    <row r="12" spans="2:18" ht="6" customHeight="1" x14ac:dyDescent="0.25">
      <c r="B12" s="92"/>
      <c r="C12" s="93"/>
      <c r="D12" s="93"/>
      <c r="E12" s="93"/>
      <c r="F12" s="93"/>
      <c r="G12" s="93"/>
      <c r="H12" s="93"/>
      <c r="I12" s="93"/>
      <c r="J12" s="93"/>
      <c r="K12" s="93"/>
      <c r="L12" s="93"/>
      <c r="M12" s="93"/>
      <c r="N12" s="94"/>
    </row>
    <row r="13" spans="2:18" x14ac:dyDescent="0.25">
      <c r="B13" s="95"/>
      <c r="C13" s="96" t="s">
        <v>0</v>
      </c>
      <c r="D13" s="97"/>
      <c r="E13" s="97"/>
      <c r="F13" s="97"/>
      <c r="G13" s="97"/>
      <c r="H13" s="97"/>
      <c r="I13" s="91" t="s">
        <v>3</v>
      </c>
      <c r="J13" s="97"/>
      <c r="K13" s="97"/>
      <c r="L13" s="97"/>
      <c r="M13" s="97"/>
      <c r="N13" s="98"/>
    </row>
    <row r="14" spans="2:18" x14ac:dyDescent="0.25">
      <c r="B14" s="95"/>
      <c r="C14" s="96" t="s">
        <v>6</v>
      </c>
      <c r="D14" s="97"/>
      <c r="E14" s="97"/>
      <c r="F14" s="97"/>
      <c r="G14" s="97"/>
      <c r="H14" s="97"/>
      <c r="I14" s="91">
        <v>3100</v>
      </c>
      <c r="J14" s="96" t="s">
        <v>7</v>
      </c>
      <c r="K14" s="97"/>
      <c r="L14" s="97"/>
      <c r="M14" s="97"/>
      <c r="N14" s="98"/>
    </row>
    <row r="15" spans="2:18" x14ac:dyDescent="0.25">
      <c r="B15" s="95"/>
      <c r="C15" s="96" t="s">
        <v>11</v>
      </c>
      <c r="D15" s="97"/>
      <c r="E15" s="97"/>
      <c r="F15" s="97"/>
      <c r="G15" s="97"/>
      <c r="H15" s="97"/>
      <c r="I15" s="155" t="s">
        <v>18</v>
      </c>
      <c r="J15" s="156"/>
      <c r="K15" s="156"/>
      <c r="L15" s="156"/>
      <c r="M15" s="157"/>
      <c r="N15" s="98"/>
    </row>
    <row r="16" spans="2:18" x14ac:dyDescent="0.25">
      <c r="B16" s="95"/>
      <c r="C16" s="96" t="s">
        <v>9</v>
      </c>
      <c r="D16" s="97"/>
      <c r="E16" s="97"/>
      <c r="F16" s="97"/>
      <c r="G16" s="97"/>
      <c r="H16" s="97"/>
      <c r="I16" s="91">
        <v>8</v>
      </c>
      <c r="J16" s="96" t="s">
        <v>12</v>
      </c>
      <c r="K16" s="97"/>
      <c r="L16" s="97"/>
      <c r="M16" s="97"/>
      <c r="N16" s="98"/>
    </row>
    <row r="17" spans="2:14" x14ac:dyDescent="0.25">
      <c r="B17" s="95"/>
      <c r="C17" s="96" t="s">
        <v>10</v>
      </c>
      <c r="D17" s="97"/>
      <c r="E17" s="97"/>
      <c r="F17" s="97"/>
      <c r="G17" s="97"/>
      <c r="H17" s="97"/>
      <c r="I17" s="91" t="s">
        <v>25</v>
      </c>
      <c r="K17" s="102" t="s">
        <v>146</v>
      </c>
      <c r="L17" s="97"/>
      <c r="M17" s="97"/>
      <c r="N17" s="98"/>
    </row>
    <row r="18" spans="2:14" x14ac:dyDescent="0.25">
      <c r="B18" s="95"/>
      <c r="C18" s="96" t="s">
        <v>103</v>
      </c>
      <c r="D18" s="97"/>
      <c r="E18" s="97"/>
      <c r="F18" s="97"/>
      <c r="G18" s="97"/>
      <c r="H18" s="97"/>
      <c r="I18" s="91">
        <v>1</v>
      </c>
      <c r="J18" s="96"/>
      <c r="K18" s="97"/>
      <c r="L18" s="97"/>
      <c r="M18" s="97"/>
      <c r="N18" s="98"/>
    </row>
    <row r="19" spans="2:14" x14ac:dyDescent="0.25">
      <c r="B19" s="95"/>
      <c r="C19" s="96" t="s">
        <v>140</v>
      </c>
      <c r="D19" s="97"/>
      <c r="E19" s="97"/>
      <c r="F19" s="97"/>
      <c r="G19" s="97"/>
      <c r="H19" s="97"/>
      <c r="I19" s="91">
        <v>3</v>
      </c>
      <c r="J19" s="96" t="s">
        <v>12</v>
      </c>
      <c r="K19" s="97"/>
      <c r="L19" s="97"/>
      <c r="M19" s="97"/>
      <c r="N19" s="98"/>
    </row>
    <row r="20" spans="2:14" x14ac:dyDescent="0.25">
      <c r="B20" s="95"/>
      <c r="C20" s="96" t="s">
        <v>104</v>
      </c>
      <c r="D20" s="97"/>
      <c r="E20" s="97"/>
      <c r="F20" s="97"/>
      <c r="G20" s="97"/>
      <c r="H20" s="97"/>
      <c r="I20" s="155" t="s">
        <v>107</v>
      </c>
      <c r="J20" s="156"/>
      <c r="K20" s="156"/>
      <c r="L20" s="156"/>
      <c r="M20" s="157"/>
      <c r="N20" s="98"/>
    </row>
    <row r="21" spans="2:14" x14ac:dyDescent="0.25">
      <c r="B21" s="95"/>
      <c r="C21" s="96" t="s">
        <v>141</v>
      </c>
      <c r="D21" s="97"/>
      <c r="E21" s="97"/>
      <c r="F21" s="97"/>
      <c r="G21" s="97"/>
      <c r="H21" s="97"/>
      <c r="I21" s="91">
        <v>1.5</v>
      </c>
      <c r="J21" s="96" t="s">
        <v>12</v>
      </c>
      <c r="K21" s="97"/>
      <c r="L21" s="97"/>
      <c r="M21" s="97"/>
      <c r="N21" s="98"/>
    </row>
    <row r="22" spans="2:14" ht="6" customHeight="1" thickBot="1" x14ac:dyDescent="0.3">
      <c r="B22" s="99"/>
      <c r="C22" s="100"/>
      <c r="D22" s="100"/>
      <c r="E22" s="100"/>
      <c r="F22" s="100"/>
      <c r="G22" s="100"/>
      <c r="H22" s="100"/>
      <c r="I22" s="100"/>
      <c r="J22" s="100"/>
      <c r="K22" s="100"/>
      <c r="L22" s="100"/>
      <c r="M22" s="100"/>
      <c r="N22" s="101"/>
    </row>
    <row r="24" spans="2:14" ht="15.75" thickBot="1" x14ac:dyDescent="0.3">
      <c r="B24" s="106" t="s">
        <v>143</v>
      </c>
      <c r="C24" s="96"/>
    </row>
    <row r="25" spans="2:14" ht="6" customHeight="1" x14ac:dyDescent="0.25">
      <c r="B25" s="92"/>
      <c r="C25" s="93"/>
      <c r="D25" s="93"/>
      <c r="E25" s="93"/>
      <c r="F25" s="93"/>
      <c r="G25" s="93"/>
      <c r="H25" s="93"/>
      <c r="I25" s="93"/>
      <c r="J25" s="93"/>
      <c r="K25" s="93"/>
      <c r="L25" s="93"/>
      <c r="M25" s="93"/>
      <c r="N25" s="94"/>
    </row>
    <row r="26" spans="2:14" x14ac:dyDescent="0.25">
      <c r="B26" s="95"/>
      <c r="C26" s="96" t="s">
        <v>144</v>
      </c>
      <c r="D26" s="97"/>
      <c r="E26" s="97"/>
      <c r="F26" s="97"/>
      <c r="G26" s="97"/>
      <c r="H26" s="97"/>
      <c r="I26" s="104">
        <f ca="1">'Calculs préventive'!C14</f>
        <v>0.7389</v>
      </c>
      <c r="J26" s="97"/>
      <c r="K26" s="97"/>
      <c r="L26" s="97"/>
      <c r="M26" s="97"/>
      <c r="N26" s="98"/>
    </row>
    <row r="27" spans="2:14" x14ac:dyDescent="0.25">
      <c r="B27" s="95"/>
      <c r="C27" s="96" t="s">
        <v>145</v>
      </c>
      <c r="D27" s="97"/>
      <c r="E27" s="97"/>
      <c r="F27" s="97"/>
      <c r="G27" s="97"/>
      <c r="H27" s="97"/>
      <c r="I27" s="104">
        <f ca="1">'Calculs préventive'!C26</f>
        <v>70.11999999999999</v>
      </c>
      <c r="J27" s="96" t="s">
        <v>149</v>
      </c>
      <c r="K27" s="97"/>
      <c r="L27" s="97"/>
      <c r="M27" s="97"/>
      <c r="N27" s="98"/>
    </row>
    <row r="28" spans="2:14" x14ac:dyDescent="0.25">
      <c r="B28" s="95"/>
      <c r="C28" s="96" t="s">
        <v>152</v>
      </c>
      <c r="D28" s="97"/>
      <c r="E28" s="97"/>
      <c r="F28" s="97"/>
      <c r="G28" s="97"/>
      <c r="H28" s="97"/>
      <c r="I28" s="104">
        <f ca="1">'Calculs préventive'!C19</f>
        <v>0.29880000000000001</v>
      </c>
      <c r="J28" s="97"/>
      <c r="K28" s="97"/>
      <c r="L28" s="97"/>
      <c r="M28" s="97"/>
      <c r="N28" s="98"/>
    </row>
    <row r="29" spans="2:14" x14ac:dyDescent="0.25">
      <c r="B29" s="95"/>
      <c r="C29" s="96" t="s">
        <v>150</v>
      </c>
      <c r="D29" s="97"/>
      <c r="E29" s="97"/>
      <c r="F29" s="97"/>
      <c r="G29" s="97"/>
      <c r="H29" s="97"/>
      <c r="I29" s="104">
        <f>'Calculs préventive'!C43</f>
        <v>0.84</v>
      </c>
      <c r="J29" s="97"/>
      <c r="K29" s="97"/>
      <c r="L29" s="97"/>
      <c r="M29" s="97"/>
      <c r="N29" s="98"/>
    </row>
    <row r="30" spans="2:14" x14ac:dyDescent="0.25">
      <c r="B30" s="95"/>
      <c r="C30" s="96" t="s">
        <v>151</v>
      </c>
      <c r="D30" s="97"/>
      <c r="E30" s="97"/>
      <c r="F30" s="97"/>
      <c r="G30" s="97"/>
      <c r="H30" s="97"/>
      <c r="I30" s="104">
        <f>'Calculs préventive'!C41</f>
        <v>0.96</v>
      </c>
      <c r="J30" s="97"/>
      <c r="K30" s="97"/>
      <c r="L30" s="97"/>
      <c r="M30" s="97"/>
      <c r="N30" s="98"/>
    </row>
    <row r="31" spans="2:14" x14ac:dyDescent="0.25">
      <c r="B31" s="95"/>
      <c r="C31" s="96" t="s">
        <v>147</v>
      </c>
      <c r="D31" s="97"/>
      <c r="E31" s="97"/>
      <c r="F31" s="97"/>
      <c r="G31" s="97"/>
      <c r="H31" s="97"/>
      <c r="I31" s="103">
        <f>'Calculs préventive'!C45</f>
        <v>3</v>
      </c>
      <c r="J31" s="96" t="s">
        <v>12</v>
      </c>
      <c r="K31" s="97"/>
      <c r="L31" s="97"/>
      <c r="M31" s="97"/>
      <c r="N31" s="98"/>
    </row>
    <row r="32" spans="2:14" x14ac:dyDescent="0.25">
      <c r="B32" s="95"/>
      <c r="C32" s="96" t="s">
        <v>148</v>
      </c>
      <c r="D32" s="97"/>
      <c r="E32" s="97"/>
      <c r="F32" s="97"/>
      <c r="G32" s="97"/>
      <c r="H32" s="97"/>
      <c r="I32" s="104">
        <f ca="1">'Calculs préventive'!C46</f>
        <v>0.17803966924799999</v>
      </c>
      <c r="J32" s="97"/>
      <c r="K32" s="97"/>
      <c r="L32" s="97"/>
      <c r="M32" s="97"/>
      <c r="N32" s="98"/>
    </row>
    <row r="33" spans="2:14" ht="6" customHeight="1" thickBot="1" x14ac:dyDescent="0.3">
      <c r="B33" s="99"/>
      <c r="C33" s="105"/>
      <c r="D33" s="100"/>
      <c r="E33" s="100"/>
      <c r="F33" s="100"/>
      <c r="G33" s="100"/>
      <c r="H33" s="100"/>
      <c r="I33" s="100"/>
      <c r="J33" s="100"/>
      <c r="K33" s="100"/>
      <c r="L33" s="100"/>
      <c r="M33" s="100"/>
      <c r="N33" s="101"/>
    </row>
    <row r="35" spans="2:14" ht="15.75" thickBot="1" x14ac:dyDescent="0.3">
      <c r="B35" s="106" t="s">
        <v>153</v>
      </c>
    </row>
    <row r="36" spans="2:14" ht="15.75" thickBot="1" x14ac:dyDescent="0.3">
      <c r="B36" s="92"/>
      <c r="C36" s="93"/>
      <c r="D36" s="93"/>
      <c r="E36" s="93"/>
      <c r="F36" s="93"/>
      <c r="G36" s="93"/>
      <c r="H36" s="93"/>
      <c r="I36" s="93"/>
      <c r="J36" s="93"/>
      <c r="K36" s="93"/>
      <c r="L36" s="93"/>
      <c r="M36" s="93"/>
      <c r="N36" s="94"/>
    </row>
    <row r="37" spans="2:14" x14ac:dyDescent="0.25">
      <c r="B37" s="95"/>
      <c r="C37" s="97"/>
      <c r="D37" s="97"/>
      <c r="E37" s="143" t="s">
        <v>154</v>
      </c>
      <c r="F37" s="144"/>
      <c r="G37" s="144"/>
      <c r="H37" s="144"/>
      <c r="I37" s="144"/>
      <c r="J37" s="144"/>
      <c r="K37" s="145"/>
      <c r="L37" s="97"/>
      <c r="M37" s="97"/>
      <c r="N37" s="98"/>
    </row>
    <row r="38" spans="2:14" ht="15.75" thickBot="1" x14ac:dyDescent="0.3">
      <c r="B38" s="95"/>
      <c r="C38" s="97"/>
      <c r="D38" s="97"/>
      <c r="E38" s="146"/>
      <c r="F38" s="147"/>
      <c r="G38" s="147"/>
      <c r="H38" s="147"/>
      <c r="I38" s="147"/>
      <c r="J38" s="147"/>
      <c r="K38" s="148"/>
      <c r="L38" s="97"/>
      <c r="M38" s="97"/>
      <c r="N38" s="98"/>
    </row>
    <row r="39" spans="2:14" x14ac:dyDescent="0.25">
      <c r="B39" s="95"/>
      <c r="C39" s="97"/>
      <c r="D39" s="97"/>
      <c r="E39" s="97"/>
      <c r="F39" s="97"/>
      <c r="G39" s="97"/>
      <c r="H39" s="97"/>
      <c r="I39" s="97"/>
      <c r="J39" s="97"/>
      <c r="K39" s="97"/>
      <c r="L39" s="97"/>
      <c r="M39" s="97"/>
      <c r="N39" s="98"/>
    </row>
    <row r="40" spans="2:14" x14ac:dyDescent="0.25">
      <c r="B40" s="95"/>
      <c r="C40" s="97"/>
      <c r="D40" s="97"/>
      <c r="E40" s="97"/>
      <c r="F40" s="97"/>
      <c r="G40" s="97"/>
      <c r="H40" s="97"/>
      <c r="I40" s="97"/>
      <c r="J40" s="97"/>
      <c r="K40" s="97"/>
      <c r="L40" s="97"/>
      <c r="M40" s="97"/>
      <c r="N40" s="98"/>
    </row>
    <row r="41" spans="2:14" x14ac:dyDescent="0.25">
      <c r="B41" s="95"/>
      <c r="C41" s="97"/>
      <c r="D41" s="97"/>
      <c r="E41" s="97"/>
      <c r="F41" s="97"/>
      <c r="G41" s="97"/>
      <c r="H41" s="97"/>
      <c r="I41" s="97"/>
      <c r="J41" s="97"/>
      <c r="K41" s="97"/>
      <c r="L41" s="97"/>
      <c r="M41" s="97"/>
      <c r="N41" s="98"/>
    </row>
    <row r="42" spans="2:14" x14ac:dyDescent="0.25">
      <c r="B42" s="95"/>
      <c r="C42" s="97"/>
      <c r="D42" s="97"/>
      <c r="E42" s="97"/>
      <c r="F42" s="97"/>
      <c r="G42" s="97"/>
      <c r="H42" s="97"/>
      <c r="I42" s="97"/>
      <c r="J42" s="97"/>
      <c r="K42" s="97"/>
      <c r="L42" s="97"/>
      <c r="M42" s="97"/>
      <c r="N42" s="98"/>
    </row>
    <row r="43" spans="2:14" x14ac:dyDescent="0.25">
      <c r="B43" s="95"/>
      <c r="C43" s="97"/>
      <c r="D43" s="97"/>
      <c r="E43" s="97"/>
      <c r="F43" s="97"/>
      <c r="G43" s="97"/>
      <c r="H43" s="97"/>
      <c r="I43" s="97"/>
      <c r="J43" s="97"/>
      <c r="K43" s="97"/>
      <c r="L43" s="97"/>
      <c r="M43" s="97"/>
      <c r="N43" s="98"/>
    </row>
    <row r="44" spans="2:14" x14ac:dyDescent="0.25">
      <c r="B44" s="95"/>
      <c r="C44" s="97"/>
      <c r="D44" s="97"/>
      <c r="E44" s="97"/>
      <c r="F44" s="97"/>
      <c r="G44" s="97"/>
      <c r="H44" s="97"/>
      <c r="I44" s="97"/>
      <c r="J44" s="97"/>
      <c r="K44" s="97"/>
      <c r="L44" s="97"/>
      <c r="M44" s="97"/>
      <c r="N44" s="98"/>
    </row>
    <row r="45" spans="2:14" x14ac:dyDescent="0.25">
      <c r="B45" s="95"/>
      <c r="C45" s="97"/>
      <c r="D45" s="97"/>
      <c r="E45" s="97"/>
      <c r="F45" s="97"/>
      <c r="G45" s="97"/>
      <c r="H45" s="97"/>
      <c r="I45" s="97"/>
      <c r="J45" s="97"/>
      <c r="K45" s="97"/>
      <c r="L45" s="97"/>
      <c r="M45" s="97"/>
      <c r="N45" s="98"/>
    </row>
    <row r="46" spans="2:14" x14ac:dyDescent="0.25">
      <c r="B46" s="95"/>
      <c r="C46" s="97"/>
      <c r="D46" s="97"/>
      <c r="E46" s="97"/>
      <c r="F46" s="97"/>
      <c r="G46" s="97"/>
      <c r="H46" s="97"/>
      <c r="I46" s="97"/>
      <c r="J46" s="97"/>
      <c r="K46" s="97"/>
      <c r="L46" s="97"/>
      <c r="M46" s="97"/>
      <c r="N46" s="98"/>
    </row>
    <row r="47" spans="2:14" x14ac:dyDescent="0.25">
      <c r="B47" s="95"/>
      <c r="C47" s="97"/>
      <c r="D47" s="97"/>
      <c r="E47" s="97"/>
      <c r="F47" s="97"/>
      <c r="G47" s="97"/>
      <c r="H47" s="97"/>
      <c r="I47" s="97"/>
      <c r="J47" s="97"/>
      <c r="K47" s="97"/>
      <c r="L47" s="97"/>
      <c r="M47" s="97"/>
      <c r="N47" s="98"/>
    </row>
    <row r="48" spans="2:14" x14ac:dyDescent="0.25">
      <c r="B48" s="95"/>
      <c r="C48" s="97"/>
      <c r="D48" s="97"/>
      <c r="E48" s="97"/>
      <c r="F48" s="97"/>
      <c r="G48" s="97"/>
      <c r="H48" s="97"/>
      <c r="I48" s="97"/>
      <c r="J48" s="97"/>
      <c r="K48" s="97"/>
      <c r="L48" s="97"/>
      <c r="M48" s="97"/>
      <c r="N48" s="98"/>
    </row>
    <row r="49" spans="2:14" x14ac:dyDescent="0.25">
      <c r="B49" s="95"/>
      <c r="C49" s="97"/>
      <c r="D49" s="97"/>
      <c r="E49" s="97"/>
      <c r="F49" s="97"/>
      <c r="G49" s="97"/>
      <c r="H49" s="97"/>
      <c r="I49" s="97"/>
      <c r="J49" s="97"/>
      <c r="K49" s="97"/>
      <c r="L49" s="97"/>
      <c r="M49" s="97"/>
      <c r="N49" s="98"/>
    </row>
    <row r="50" spans="2:14" x14ac:dyDescent="0.25">
      <c r="B50" s="95"/>
      <c r="C50" s="97"/>
      <c r="D50" s="97"/>
      <c r="E50" s="97"/>
      <c r="F50" s="97"/>
      <c r="G50" s="97"/>
      <c r="H50" s="97"/>
      <c r="I50" s="97"/>
      <c r="J50" s="97"/>
      <c r="K50" s="97"/>
      <c r="L50" s="97"/>
      <c r="M50" s="97"/>
      <c r="N50" s="98"/>
    </row>
    <row r="51" spans="2:14" x14ac:dyDescent="0.25">
      <c r="B51" s="95"/>
      <c r="C51" s="97"/>
      <c r="D51" s="97"/>
      <c r="E51" s="97"/>
      <c r="F51" s="97"/>
      <c r="G51" s="97"/>
      <c r="H51" s="97"/>
      <c r="I51" s="97"/>
      <c r="J51" s="97"/>
      <c r="K51" s="97"/>
      <c r="L51" s="97"/>
      <c r="M51" s="97"/>
      <c r="N51" s="98"/>
    </row>
    <row r="52" spans="2:14" x14ac:dyDescent="0.25">
      <c r="B52" s="95"/>
      <c r="C52" s="97"/>
      <c r="D52" s="97"/>
      <c r="E52" s="97"/>
      <c r="F52" s="97"/>
      <c r="G52" s="97"/>
      <c r="H52" s="97"/>
      <c r="I52" s="97"/>
      <c r="J52" s="97"/>
      <c r="K52" s="97"/>
      <c r="L52" s="97"/>
      <c r="M52" s="97"/>
      <c r="N52" s="98"/>
    </row>
    <row r="53" spans="2:14" x14ac:dyDescent="0.25">
      <c r="B53" s="95"/>
      <c r="C53" s="97"/>
      <c r="D53" s="97"/>
      <c r="E53" s="97"/>
      <c r="F53" s="97"/>
      <c r="G53" s="97"/>
      <c r="H53" s="97"/>
      <c r="I53" s="97"/>
      <c r="J53" s="97"/>
      <c r="K53" s="97"/>
      <c r="L53" s="97"/>
      <c r="M53" s="97"/>
      <c r="N53" s="98"/>
    </row>
    <row r="54" spans="2:14" x14ac:dyDescent="0.25">
      <c r="B54" s="95"/>
      <c r="C54" s="97"/>
      <c r="D54" s="97"/>
      <c r="E54" s="97"/>
      <c r="F54" s="97"/>
      <c r="G54" s="97"/>
      <c r="H54" s="97"/>
      <c r="I54" s="97"/>
      <c r="J54" s="97"/>
      <c r="K54" s="97"/>
      <c r="L54" s="97"/>
      <c r="M54" s="97"/>
      <c r="N54" s="98"/>
    </row>
    <row r="55" spans="2:14" x14ac:dyDescent="0.25">
      <c r="B55" s="95"/>
      <c r="C55" s="97"/>
      <c r="D55" s="97"/>
      <c r="E55" s="97"/>
      <c r="F55" s="97"/>
      <c r="G55" s="97"/>
      <c r="H55" s="97"/>
      <c r="I55" s="97"/>
      <c r="J55" s="97"/>
      <c r="K55" s="97"/>
      <c r="L55" s="97"/>
      <c r="M55" s="97"/>
      <c r="N55" s="98"/>
    </row>
    <row r="56" spans="2:14" x14ac:dyDescent="0.25">
      <c r="B56" s="95"/>
      <c r="C56" s="97"/>
      <c r="D56" s="97"/>
      <c r="E56" s="97"/>
      <c r="F56" s="97"/>
      <c r="G56" s="97"/>
      <c r="H56" s="97"/>
      <c r="I56" s="97"/>
      <c r="J56" s="97"/>
      <c r="K56" s="97"/>
      <c r="L56" s="97"/>
      <c r="M56" s="97"/>
      <c r="N56" s="98"/>
    </row>
    <row r="57" spans="2:14" x14ac:dyDescent="0.25">
      <c r="B57" s="95"/>
      <c r="C57" s="97"/>
      <c r="D57" s="97"/>
      <c r="E57" s="97"/>
      <c r="F57" s="97"/>
      <c r="G57" s="97"/>
      <c r="H57" s="97"/>
      <c r="I57" s="97"/>
      <c r="J57" s="97"/>
      <c r="K57" s="97"/>
      <c r="L57" s="97"/>
      <c r="M57" s="97"/>
      <c r="N57" s="98"/>
    </row>
    <row r="58" spans="2:14" x14ac:dyDescent="0.25">
      <c r="B58" s="95"/>
      <c r="C58" s="97"/>
      <c r="D58" s="97"/>
      <c r="E58" s="97"/>
      <c r="F58" s="97"/>
      <c r="G58" s="97"/>
      <c r="H58" s="97"/>
      <c r="I58" s="97"/>
      <c r="J58" s="97"/>
      <c r="K58" s="97"/>
      <c r="L58" s="97"/>
      <c r="M58" s="97"/>
      <c r="N58" s="98"/>
    </row>
    <row r="59" spans="2:14" x14ac:dyDescent="0.25">
      <c r="B59" s="95"/>
      <c r="C59" s="97"/>
      <c r="D59" s="97"/>
      <c r="E59" s="97"/>
      <c r="F59" s="97"/>
      <c r="G59" s="97"/>
      <c r="H59" s="97"/>
      <c r="I59" s="97"/>
      <c r="J59" s="97"/>
      <c r="K59" s="97"/>
      <c r="L59" s="97"/>
      <c r="M59" s="97"/>
      <c r="N59" s="98"/>
    </row>
    <row r="60" spans="2:14" x14ac:dyDescent="0.25">
      <c r="B60" s="95"/>
      <c r="C60" s="97"/>
      <c r="D60" s="97"/>
      <c r="E60" s="97"/>
      <c r="F60" s="97"/>
      <c r="G60" s="97"/>
      <c r="H60" s="97"/>
      <c r="I60" s="97"/>
      <c r="J60" s="97"/>
      <c r="K60" s="97"/>
      <c r="L60" s="97"/>
      <c r="M60" s="97"/>
      <c r="N60" s="98"/>
    </row>
    <row r="61" spans="2:14" ht="15.75" thickBot="1" x14ac:dyDescent="0.3">
      <c r="B61" s="95"/>
      <c r="C61" s="97"/>
      <c r="D61" s="97"/>
      <c r="E61" s="97"/>
      <c r="F61" s="97"/>
      <c r="G61" s="97"/>
      <c r="H61" s="97"/>
      <c r="I61" s="97"/>
      <c r="J61" s="97"/>
      <c r="K61" s="97"/>
      <c r="L61" s="97"/>
      <c r="M61" s="97"/>
      <c r="N61" s="98"/>
    </row>
    <row r="62" spans="2:14" x14ac:dyDescent="0.25">
      <c r="B62" s="95"/>
      <c r="C62" s="97"/>
      <c r="D62" s="97"/>
      <c r="E62" s="143" t="s">
        <v>155</v>
      </c>
      <c r="F62" s="144"/>
      <c r="G62" s="144"/>
      <c r="H62" s="144"/>
      <c r="I62" s="144"/>
      <c r="J62" s="144"/>
      <c r="K62" s="145"/>
      <c r="L62" s="97"/>
      <c r="M62" s="97"/>
      <c r="N62" s="98"/>
    </row>
    <row r="63" spans="2:14" ht="15.75" thickBot="1" x14ac:dyDescent="0.3">
      <c r="B63" s="95"/>
      <c r="C63" s="97"/>
      <c r="D63" s="97"/>
      <c r="E63" s="146"/>
      <c r="F63" s="147"/>
      <c r="G63" s="147"/>
      <c r="H63" s="147"/>
      <c r="I63" s="147"/>
      <c r="J63" s="147"/>
      <c r="K63" s="148"/>
      <c r="L63" s="97"/>
      <c r="M63" s="97"/>
      <c r="N63" s="98"/>
    </row>
    <row r="64" spans="2:14" x14ac:dyDescent="0.25">
      <c r="B64" s="95"/>
      <c r="C64" s="97"/>
      <c r="D64" s="97"/>
      <c r="E64" s="97"/>
      <c r="F64" s="97"/>
      <c r="G64" s="97"/>
      <c r="H64" s="97"/>
      <c r="I64" s="97"/>
      <c r="J64" s="97"/>
      <c r="K64" s="97"/>
      <c r="L64" s="97"/>
      <c r="M64" s="97"/>
      <c r="N64" s="98"/>
    </row>
    <row r="65" spans="2:14" x14ac:dyDescent="0.25">
      <c r="B65" s="95"/>
      <c r="C65" s="97"/>
      <c r="D65" s="97"/>
      <c r="E65" s="97"/>
      <c r="F65" s="97"/>
      <c r="G65" s="97"/>
      <c r="H65" s="97"/>
      <c r="I65" s="97"/>
      <c r="J65" s="97"/>
      <c r="K65" s="97"/>
      <c r="L65" s="97"/>
      <c r="M65" s="97"/>
      <c r="N65" s="98"/>
    </row>
    <row r="66" spans="2:14" x14ac:dyDescent="0.25">
      <c r="B66" s="95"/>
      <c r="C66" s="97"/>
      <c r="D66" s="97"/>
      <c r="E66" s="97"/>
      <c r="F66" s="97"/>
      <c r="G66" s="97"/>
      <c r="H66" s="97"/>
      <c r="I66" s="97"/>
      <c r="J66" s="97"/>
      <c r="K66" s="97"/>
      <c r="L66" s="97"/>
      <c r="M66" s="97"/>
      <c r="N66" s="98"/>
    </row>
    <row r="67" spans="2:14" x14ac:dyDescent="0.25">
      <c r="B67" s="95"/>
      <c r="C67" s="97"/>
      <c r="D67" s="97"/>
      <c r="E67" s="97"/>
      <c r="F67" s="97"/>
      <c r="G67" s="97"/>
      <c r="H67" s="97"/>
      <c r="I67" s="97"/>
      <c r="J67" s="97"/>
      <c r="K67" s="97"/>
      <c r="L67" s="97"/>
      <c r="M67" s="97"/>
      <c r="N67" s="98"/>
    </row>
    <row r="68" spans="2:14" x14ac:dyDescent="0.25">
      <c r="B68" s="95"/>
      <c r="C68" s="97"/>
      <c r="D68" s="97"/>
      <c r="E68" s="97"/>
      <c r="F68" s="97"/>
      <c r="G68" s="97"/>
      <c r="H68" s="97"/>
      <c r="I68" s="97"/>
      <c r="J68" s="97"/>
      <c r="K68" s="97"/>
      <c r="L68" s="97"/>
      <c r="M68" s="97"/>
      <c r="N68" s="98"/>
    </row>
    <row r="69" spans="2:14" x14ac:dyDescent="0.25">
      <c r="B69" s="95"/>
      <c r="C69" s="97"/>
      <c r="D69" s="97"/>
      <c r="E69" s="97"/>
      <c r="F69" s="97"/>
      <c r="G69" s="97"/>
      <c r="H69" s="97"/>
      <c r="I69" s="97"/>
      <c r="J69" s="97"/>
      <c r="K69" s="97"/>
      <c r="L69" s="97"/>
      <c r="M69" s="97"/>
      <c r="N69" s="98"/>
    </row>
    <row r="70" spans="2:14" x14ac:dyDescent="0.25">
      <c r="B70" s="95"/>
      <c r="C70" s="97"/>
      <c r="D70" s="97"/>
      <c r="E70" s="97"/>
      <c r="F70" s="97"/>
      <c r="G70" s="97"/>
      <c r="H70" s="97"/>
      <c r="I70" s="97"/>
      <c r="J70" s="97"/>
      <c r="K70" s="97"/>
      <c r="L70" s="97"/>
      <c r="M70" s="97"/>
      <c r="N70" s="98"/>
    </row>
    <row r="71" spans="2:14" x14ac:dyDescent="0.25">
      <c r="B71" s="95"/>
      <c r="C71" s="97"/>
      <c r="D71" s="97"/>
      <c r="E71" s="97"/>
      <c r="F71" s="97"/>
      <c r="G71" s="97"/>
      <c r="H71" s="97"/>
      <c r="I71" s="97"/>
      <c r="J71" s="97"/>
      <c r="K71" s="97"/>
      <c r="L71" s="97"/>
      <c r="M71" s="97"/>
      <c r="N71" s="98"/>
    </row>
    <row r="72" spans="2:14" x14ac:dyDescent="0.25">
      <c r="B72" s="95"/>
      <c r="C72" s="97"/>
      <c r="D72" s="97"/>
      <c r="E72" s="97"/>
      <c r="F72" s="97"/>
      <c r="G72" s="97"/>
      <c r="H72" s="97"/>
      <c r="I72" s="97"/>
      <c r="J72" s="97"/>
      <c r="K72" s="97"/>
      <c r="L72" s="97"/>
      <c r="M72" s="97"/>
      <c r="N72" s="98"/>
    </row>
    <row r="73" spans="2:14" x14ac:dyDescent="0.25">
      <c r="B73" s="95"/>
      <c r="C73" s="97"/>
      <c r="D73" s="97"/>
      <c r="E73" s="97"/>
      <c r="F73" s="97"/>
      <c r="G73" s="97"/>
      <c r="H73" s="97"/>
      <c r="I73" s="97"/>
      <c r="J73" s="97"/>
      <c r="K73" s="97"/>
      <c r="L73" s="97"/>
      <c r="M73" s="97"/>
      <c r="N73" s="98"/>
    </row>
    <row r="74" spans="2:14" x14ac:dyDescent="0.25">
      <c r="B74" s="95"/>
      <c r="C74" s="97"/>
      <c r="D74" s="97"/>
      <c r="E74" s="97"/>
      <c r="F74" s="97"/>
      <c r="G74" s="97"/>
      <c r="H74" s="97"/>
      <c r="I74" s="97"/>
      <c r="J74" s="97"/>
      <c r="K74" s="97"/>
      <c r="L74" s="97"/>
      <c r="M74" s="97"/>
      <c r="N74" s="98"/>
    </row>
    <row r="75" spans="2:14" x14ac:dyDescent="0.25">
      <c r="B75" s="95"/>
      <c r="C75" s="97"/>
      <c r="D75" s="97"/>
      <c r="E75" s="97"/>
      <c r="F75" s="97"/>
      <c r="G75" s="97"/>
      <c r="H75" s="97"/>
      <c r="I75" s="97"/>
      <c r="J75" s="97"/>
      <c r="K75" s="97"/>
      <c r="L75" s="97"/>
      <c r="M75" s="97"/>
      <c r="N75" s="98"/>
    </row>
    <row r="76" spans="2:14" x14ac:dyDescent="0.25">
      <c r="B76" s="95"/>
      <c r="C76" s="97"/>
      <c r="D76" s="97"/>
      <c r="E76" s="97"/>
      <c r="F76" s="97"/>
      <c r="G76" s="97"/>
      <c r="H76" s="97"/>
      <c r="I76" s="97"/>
      <c r="J76" s="97"/>
      <c r="K76" s="97"/>
      <c r="L76" s="97"/>
      <c r="M76" s="97"/>
      <c r="N76" s="98"/>
    </row>
    <row r="77" spans="2:14" x14ac:dyDescent="0.25">
      <c r="B77" s="95"/>
      <c r="C77" s="97"/>
      <c r="D77" s="97"/>
      <c r="E77" s="97"/>
      <c r="F77" s="97"/>
      <c r="G77" s="97"/>
      <c r="H77" s="97"/>
      <c r="I77" s="97"/>
      <c r="J77" s="97"/>
      <c r="K77" s="97"/>
      <c r="L77" s="97"/>
      <c r="M77" s="97"/>
      <c r="N77" s="98"/>
    </row>
    <row r="78" spans="2:14" x14ac:dyDescent="0.25">
      <c r="B78" s="95"/>
      <c r="C78" s="97"/>
      <c r="D78" s="97"/>
      <c r="E78" s="97"/>
      <c r="F78" s="97"/>
      <c r="G78" s="97"/>
      <c r="H78" s="97"/>
      <c r="I78" s="97"/>
      <c r="J78" s="97"/>
      <c r="K78" s="97"/>
      <c r="L78" s="97"/>
      <c r="M78" s="97"/>
      <c r="N78" s="98"/>
    </row>
    <row r="79" spans="2:14" x14ac:dyDescent="0.25">
      <c r="B79" s="95"/>
      <c r="C79" s="97"/>
      <c r="D79" s="97"/>
      <c r="E79" s="97"/>
      <c r="F79" s="97"/>
      <c r="G79" s="97"/>
      <c r="H79" s="97"/>
      <c r="I79" s="97"/>
      <c r="J79" s="97"/>
      <c r="K79" s="97"/>
      <c r="L79" s="97"/>
      <c r="M79" s="97"/>
      <c r="N79" s="98"/>
    </row>
    <row r="80" spans="2:14" x14ac:dyDescent="0.25">
      <c r="B80" s="95"/>
      <c r="C80" s="97"/>
      <c r="D80" s="97"/>
      <c r="E80" s="97"/>
      <c r="F80" s="97"/>
      <c r="G80" s="97"/>
      <c r="H80" s="97"/>
      <c r="I80" s="97"/>
      <c r="J80" s="97"/>
      <c r="K80" s="97"/>
      <c r="L80" s="97"/>
      <c r="M80" s="97"/>
      <c r="N80" s="98"/>
    </row>
    <row r="81" spans="2:14" x14ac:dyDescent="0.25">
      <c r="B81" s="95"/>
      <c r="C81" s="97"/>
      <c r="D81" s="97"/>
      <c r="E81" s="97"/>
      <c r="F81" s="97"/>
      <c r="G81" s="97"/>
      <c r="H81" s="97"/>
      <c r="I81" s="97"/>
      <c r="J81" s="97"/>
      <c r="K81" s="97"/>
      <c r="L81" s="97"/>
      <c r="M81" s="97"/>
      <c r="N81" s="98"/>
    </row>
    <row r="82" spans="2:14" x14ac:dyDescent="0.25">
      <c r="B82" s="95"/>
      <c r="C82" s="97"/>
      <c r="D82" s="97"/>
      <c r="E82" s="97"/>
      <c r="F82" s="97"/>
      <c r="G82" s="97"/>
      <c r="H82" s="97"/>
      <c r="I82" s="97"/>
      <c r="J82" s="97"/>
      <c r="K82" s="97"/>
      <c r="L82" s="97"/>
      <c r="M82" s="97"/>
      <c r="N82" s="98"/>
    </row>
    <row r="83" spans="2:14" x14ac:dyDescent="0.25">
      <c r="B83" s="95"/>
      <c r="C83" s="97"/>
      <c r="D83" s="97"/>
      <c r="E83" s="97"/>
      <c r="F83" s="97"/>
      <c r="G83" s="97"/>
      <c r="H83" s="97"/>
      <c r="I83" s="97"/>
      <c r="J83" s="97"/>
      <c r="K83" s="97"/>
      <c r="L83" s="97"/>
      <c r="M83" s="97"/>
      <c r="N83" s="98"/>
    </row>
    <row r="84" spans="2:14" x14ac:dyDescent="0.25">
      <c r="B84" s="95"/>
      <c r="C84" s="97"/>
      <c r="D84" s="97"/>
      <c r="E84" s="97"/>
      <c r="F84" s="97"/>
      <c r="G84" s="97"/>
      <c r="H84" s="97"/>
      <c r="I84" s="97"/>
      <c r="J84" s="97"/>
      <c r="K84" s="97"/>
      <c r="L84" s="97"/>
      <c r="M84" s="97"/>
      <c r="N84" s="98"/>
    </row>
    <row r="85" spans="2:14" x14ac:dyDescent="0.25">
      <c r="B85" s="95"/>
      <c r="C85" s="97"/>
      <c r="D85" s="97"/>
      <c r="E85" s="97"/>
      <c r="F85" s="97"/>
      <c r="G85" s="97"/>
      <c r="H85" s="97"/>
      <c r="I85" s="97"/>
      <c r="J85" s="97"/>
      <c r="K85" s="97"/>
      <c r="L85" s="97"/>
      <c r="M85" s="97"/>
      <c r="N85" s="98"/>
    </row>
    <row r="86" spans="2:14" ht="15.75" thickBot="1" x14ac:dyDescent="0.3">
      <c r="B86" s="95"/>
      <c r="C86" s="97"/>
      <c r="D86" s="97"/>
      <c r="E86" s="97"/>
      <c r="F86" s="97"/>
      <c r="G86" s="97"/>
      <c r="H86" s="97"/>
      <c r="I86" s="97"/>
      <c r="J86" s="97"/>
      <c r="K86" s="97"/>
      <c r="L86" s="97"/>
      <c r="M86" s="97"/>
      <c r="N86" s="98"/>
    </row>
    <row r="87" spans="2:14" x14ac:dyDescent="0.25">
      <c r="B87" s="95"/>
      <c r="C87" s="97"/>
      <c r="D87" s="97"/>
      <c r="E87" s="143" t="s">
        <v>156</v>
      </c>
      <c r="F87" s="144"/>
      <c r="G87" s="144"/>
      <c r="H87" s="144"/>
      <c r="I87" s="144"/>
      <c r="J87" s="144"/>
      <c r="K87" s="145"/>
      <c r="L87" s="97"/>
      <c r="M87" s="97"/>
      <c r="N87" s="98"/>
    </row>
    <row r="88" spans="2:14" ht="15.75" thickBot="1" x14ac:dyDescent="0.3">
      <c r="B88" s="95"/>
      <c r="C88" s="97"/>
      <c r="D88" s="97"/>
      <c r="E88" s="146"/>
      <c r="F88" s="147"/>
      <c r="G88" s="147"/>
      <c r="H88" s="147"/>
      <c r="I88" s="147"/>
      <c r="J88" s="147"/>
      <c r="K88" s="148"/>
      <c r="L88" s="97"/>
      <c r="M88" s="97"/>
      <c r="N88" s="98"/>
    </row>
    <row r="89" spans="2:14" ht="9.75" customHeight="1" x14ac:dyDescent="0.25">
      <c r="B89" s="95"/>
      <c r="C89" s="97"/>
      <c r="D89" s="97"/>
      <c r="E89" s="97"/>
      <c r="F89" s="97"/>
      <c r="G89" s="97"/>
      <c r="H89" s="97"/>
      <c r="I89" s="97"/>
      <c r="J89" s="97"/>
      <c r="K89" s="97"/>
      <c r="L89" s="97"/>
      <c r="M89" s="97"/>
      <c r="N89" s="98"/>
    </row>
    <row r="90" spans="2:14" x14ac:dyDescent="0.25">
      <c r="B90" s="95"/>
      <c r="C90" s="97"/>
      <c r="D90" s="97"/>
      <c r="E90" s="97"/>
      <c r="F90" s="97"/>
      <c r="G90" s="97"/>
      <c r="H90" s="97"/>
      <c r="I90" s="97"/>
      <c r="J90" s="97"/>
      <c r="K90" s="97"/>
      <c r="L90" s="97"/>
      <c r="M90" s="97"/>
      <c r="N90" s="98"/>
    </row>
    <row r="91" spans="2:14" x14ac:dyDescent="0.25">
      <c r="B91" s="95"/>
      <c r="C91" s="97"/>
      <c r="D91" s="97"/>
      <c r="E91" s="97"/>
      <c r="F91" s="97"/>
      <c r="G91" s="97"/>
      <c r="H91" s="97"/>
      <c r="I91" s="97"/>
      <c r="J91" s="97"/>
      <c r="K91" s="97"/>
      <c r="L91" s="97"/>
      <c r="M91" s="97"/>
      <c r="N91" s="98"/>
    </row>
    <row r="92" spans="2:14" x14ac:dyDescent="0.25">
      <c r="B92" s="95"/>
      <c r="C92" s="97"/>
      <c r="D92" s="97"/>
      <c r="E92" s="97"/>
      <c r="F92" s="97"/>
      <c r="G92" s="97"/>
      <c r="H92" s="97"/>
      <c r="I92" s="97"/>
      <c r="J92" s="97"/>
      <c r="K92" s="97"/>
      <c r="L92" s="97"/>
      <c r="M92" s="97"/>
      <c r="N92" s="98"/>
    </row>
    <row r="93" spans="2:14" x14ac:dyDescent="0.25">
      <c r="B93" s="95"/>
      <c r="C93" s="97"/>
      <c r="D93" s="97"/>
      <c r="E93" s="97"/>
      <c r="F93" s="97"/>
      <c r="G93" s="97"/>
      <c r="H93" s="97"/>
      <c r="I93" s="97"/>
      <c r="J93" s="97"/>
      <c r="K93" s="97"/>
      <c r="L93" s="97"/>
      <c r="M93" s="97"/>
      <c r="N93" s="98"/>
    </row>
    <row r="94" spans="2:14" x14ac:dyDescent="0.25">
      <c r="B94" s="95"/>
      <c r="C94" s="97"/>
      <c r="D94" s="97"/>
      <c r="E94" s="97"/>
      <c r="F94" s="97"/>
      <c r="G94" s="97"/>
      <c r="H94" s="97"/>
      <c r="I94" s="97"/>
      <c r="J94" s="97"/>
      <c r="K94" s="97"/>
      <c r="L94" s="97"/>
      <c r="M94" s="97"/>
      <c r="N94" s="98"/>
    </row>
    <row r="95" spans="2:14" x14ac:dyDescent="0.25">
      <c r="B95" s="95"/>
      <c r="C95" s="97"/>
      <c r="D95" s="97"/>
      <c r="E95" s="97"/>
      <c r="F95" s="97"/>
      <c r="G95" s="97"/>
      <c r="H95" s="97"/>
      <c r="I95" s="97"/>
      <c r="J95" s="97"/>
      <c r="K95" s="97"/>
      <c r="L95" s="97"/>
      <c r="M95" s="97"/>
      <c r="N95" s="98"/>
    </row>
    <row r="96" spans="2:14" x14ac:dyDescent="0.25">
      <c r="B96" s="95"/>
      <c r="C96" s="97"/>
      <c r="D96" s="97"/>
      <c r="E96" s="97"/>
      <c r="F96" s="97"/>
      <c r="G96" s="97"/>
      <c r="H96" s="97"/>
      <c r="I96" s="97"/>
      <c r="J96" s="97"/>
      <c r="K96" s="97"/>
      <c r="L96" s="97"/>
      <c r="M96" s="97"/>
      <c r="N96" s="98"/>
    </row>
    <row r="97" spans="2:14" x14ac:dyDescent="0.25">
      <c r="B97" s="95"/>
      <c r="C97" s="97"/>
      <c r="D97" s="97"/>
      <c r="E97" s="97"/>
      <c r="F97" s="97"/>
      <c r="G97" s="97"/>
      <c r="H97" s="97"/>
      <c r="I97" s="97"/>
      <c r="J97" s="97"/>
      <c r="K97" s="97"/>
      <c r="L97" s="97"/>
      <c r="M97" s="97"/>
      <c r="N97" s="98"/>
    </row>
    <row r="98" spans="2:14" x14ac:dyDescent="0.25">
      <c r="B98" s="95"/>
      <c r="C98" s="97"/>
      <c r="D98" s="97"/>
      <c r="E98" s="97"/>
      <c r="F98" s="97"/>
      <c r="G98" s="97"/>
      <c r="H98" s="97"/>
      <c r="I98" s="97"/>
      <c r="J98" s="97"/>
      <c r="K98" s="97"/>
      <c r="L98" s="97"/>
      <c r="M98" s="97"/>
      <c r="N98" s="98"/>
    </row>
    <row r="99" spans="2:14" x14ac:dyDescent="0.25">
      <c r="B99" s="95"/>
      <c r="C99" s="97"/>
      <c r="D99" s="97"/>
      <c r="E99" s="97"/>
      <c r="F99" s="97"/>
      <c r="G99" s="97"/>
      <c r="H99" s="97"/>
      <c r="I99" s="97"/>
      <c r="J99" s="97"/>
      <c r="K99" s="97"/>
      <c r="L99" s="97"/>
      <c r="M99" s="97"/>
      <c r="N99" s="98"/>
    </row>
    <row r="100" spans="2:14" x14ac:dyDescent="0.25">
      <c r="B100" s="95"/>
      <c r="C100" s="97"/>
      <c r="D100" s="97"/>
      <c r="E100" s="97"/>
      <c r="F100" s="97"/>
      <c r="G100" s="97"/>
      <c r="H100" s="97"/>
      <c r="I100" s="97"/>
      <c r="J100" s="97"/>
      <c r="K100" s="97"/>
      <c r="L100" s="97"/>
      <c r="M100" s="97"/>
      <c r="N100" s="98"/>
    </row>
    <row r="101" spans="2:14" x14ac:dyDescent="0.25">
      <c r="B101" s="95"/>
      <c r="C101" s="97"/>
      <c r="D101" s="97"/>
      <c r="E101" s="97"/>
      <c r="F101" s="97"/>
      <c r="G101" s="97"/>
      <c r="H101" s="97"/>
      <c r="I101" s="97"/>
      <c r="J101" s="97"/>
      <c r="K101" s="97"/>
      <c r="L101" s="97"/>
      <c r="M101" s="97"/>
      <c r="N101" s="98"/>
    </row>
    <row r="102" spans="2:14" x14ac:dyDescent="0.25">
      <c r="B102" s="95"/>
      <c r="C102" s="97"/>
      <c r="D102" s="97"/>
      <c r="E102" s="97"/>
      <c r="F102" s="97"/>
      <c r="G102" s="97"/>
      <c r="H102" s="97"/>
      <c r="I102" s="97"/>
      <c r="J102" s="97"/>
      <c r="K102" s="97"/>
      <c r="L102" s="97"/>
      <c r="M102" s="97"/>
      <c r="N102" s="98"/>
    </row>
    <row r="103" spans="2:14" x14ac:dyDescent="0.25">
      <c r="B103" s="95"/>
      <c r="C103" s="97"/>
      <c r="D103" s="97"/>
      <c r="E103" s="97"/>
      <c r="F103" s="97"/>
      <c r="G103" s="97"/>
      <c r="H103" s="97"/>
      <c r="I103" s="97"/>
      <c r="J103" s="97"/>
      <c r="K103" s="97"/>
      <c r="L103" s="97"/>
      <c r="M103" s="97"/>
      <c r="N103" s="98"/>
    </row>
    <row r="104" spans="2:14" x14ac:dyDescent="0.25">
      <c r="B104" s="95"/>
      <c r="C104" s="97"/>
      <c r="D104" s="97"/>
      <c r="E104" s="97"/>
      <c r="F104" s="97"/>
      <c r="G104" s="97"/>
      <c r="H104" s="97"/>
      <c r="I104" s="97"/>
      <c r="J104" s="97"/>
      <c r="K104" s="97"/>
      <c r="L104" s="97"/>
      <c r="M104" s="97"/>
      <c r="N104" s="98"/>
    </row>
    <row r="105" spans="2:14" x14ac:dyDescent="0.25">
      <c r="B105" s="95"/>
      <c r="C105" s="97"/>
      <c r="D105" s="97"/>
      <c r="E105" s="97"/>
      <c r="F105" s="97"/>
      <c r="G105" s="97"/>
      <c r="H105" s="97"/>
      <c r="I105" s="97"/>
      <c r="J105" s="97"/>
      <c r="K105" s="97"/>
      <c r="L105" s="97"/>
      <c r="M105" s="97"/>
      <c r="N105" s="98"/>
    </row>
    <row r="106" spans="2:14" x14ac:dyDescent="0.25">
      <c r="B106" s="95"/>
      <c r="C106" s="97"/>
      <c r="D106" s="97"/>
      <c r="E106" s="97"/>
      <c r="F106" s="97"/>
      <c r="G106" s="97"/>
      <c r="H106" s="97"/>
      <c r="I106" s="97"/>
      <c r="J106" s="97"/>
      <c r="K106" s="97"/>
      <c r="L106" s="97"/>
      <c r="M106" s="97"/>
      <c r="N106" s="98"/>
    </row>
    <row r="107" spans="2:14" x14ac:dyDescent="0.25">
      <c r="B107" s="95"/>
      <c r="C107" s="97"/>
      <c r="D107" s="97"/>
      <c r="E107" s="97"/>
      <c r="F107" s="97"/>
      <c r="G107" s="97"/>
      <c r="H107" s="97"/>
      <c r="I107" s="97"/>
      <c r="J107" s="97"/>
      <c r="K107" s="97"/>
      <c r="L107" s="97"/>
      <c r="M107" s="97"/>
      <c r="N107" s="98"/>
    </row>
    <row r="108" spans="2:14" x14ac:dyDescent="0.25">
      <c r="B108" s="95"/>
      <c r="C108" s="97"/>
      <c r="D108" s="97"/>
      <c r="E108" s="97"/>
      <c r="F108" s="97"/>
      <c r="G108" s="97"/>
      <c r="H108" s="97"/>
      <c r="I108" s="97"/>
      <c r="J108" s="97"/>
      <c r="K108" s="97"/>
      <c r="L108" s="97"/>
      <c r="M108" s="97"/>
      <c r="N108" s="98"/>
    </row>
    <row r="109" spans="2:14" x14ac:dyDescent="0.25">
      <c r="B109" s="95"/>
      <c r="C109" s="97"/>
      <c r="D109" s="97"/>
      <c r="E109" s="97"/>
      <c r="F109" s="97"/>
      <c r="G109" s="97"/>
      <c r="H109" s="97"/>
      <c r="I109" s="97"/>
      <c r="J109" s="97"/>
      <c r="K109" s="97"/>
      <c r="L109" s="97"/>
      <c r="M109" s="97"/>
      <c r="N109" s="98"/>
    </row>
    <row r="110" spans="2:14" x14ac:dyDescent="0.25">
      <c r="B110" s="95"/>
      <c r="C110" s="97"/>
      <c r="D110" s="97"/>
      <c r="E110" s="97"/>
      <c r="F110" s="97"/>
      <c r="G110" s="97"/>
      <c r="H110" s="97"/>
      <c r="I110" s="97"/>
      <c r="J110" s="97"/>
      <c r="K110" s="97"/>
      <c r="L110" s="97"/>
      <c r="M110" s="97"/>
      <c r="N110" s="98"/>
    </row>
    <row r="111" spans="2:14" x14ac:dyDescent="0.25">
      <c r="B111" s="95"/>
      <c r="C111" s="97"/>
      <c r="D111" s="97"/>
      <c r="E111" s="97"/>
      <c r="F111" s="97"/>
      <c r="G111" s="97"/>
      <c r="H111" s="97"/>
      <c r="I111" s="97"/>
      <c r="J111" s="97"/>
      <c r="K111" s="97"/>
      <c r="L111" s="97"/>
      <c r="M111" s="97"/>
      <c r="N111" s="98"/>
    </row>
    <row r="112" spans="2:14" x14ac:dyDescent="0.25">
      <c r="B112" s="95"/>
      <c r="C112" s="97"/>
      <c r="D112" s="97"/>
      <c r="E112" s="97"/>
      <c r="F112" s="97"/>
      <c r="G112" s="97"/>
      <c r="H112" s="97"/>
      <c r="I112" s="97"/>
      <c r="J112" s="97"/>
      <c r="K112" s="97"/>
      <c r="L112" s="97"/>
      <c r="M112" s="97"/>
      <c r="N112" s="98"/>
    </row>
    <row r="113" spans="2:14" ht="15.75" thickBot="1" x14ac:dyDescent="0.3">
      <c r="B113" s="95"/>
      <c r="C113" s="97"/>
      <c r="D113" s="97"/>
      <c r="E113" s="97"/>
      <c r="F113" s="97"/>
      <c r="G113" s="97"/>
      <c r="H113" s="97"/>
      <c r="I113" s="97"/>
      <c r="J113" s="97"/>
      <c r="K113" s="97"/>
      <c r="L113" s="97"/>
      <c r="M113" s="97"/>
      <c r="N113" s="98"/>
    </row>
    <row r="114" spans="2:14" x14ac:dyDescent="0.25">
      <c r="B114" s="95"/>
      <c r="C114" s="97"/>
      <c r="D114" s="97"/>
      <c r="E114" s="149" t="s">
        <v>157</v>
      </c>
      <c r="F114" s="150"/>
      <c r="G114" s="150"/>
      <c r="H114" s="150"/>
      <c r="I114" s="150"/>
      <c r="J114" s="150"/>
      <c r="K114" s="151"/>
      <c r="L114" s="97"/>
      <c r="M114" s="97"/>
      <c r="N114" s="98"/>
    </row>
    <row r="115" spans="2:14" ht="15.75" thickBot="1" x14ac:dyDescent="0.3">
      <c r="B115" s="95"/>
      <c r="C115" s="97"/>
      <c r="D115" s="97"/>
      <c r="E115" s="152"/>
      <c r="F115" s="153"/>
      <c r="G115" s="153"/>
      <c r="H115" s="153"/>
      <c r="I115" s="153"/>
      <c r="J115" s="153"/>
      <c r="K115" s="154"/>
      <c r="L115" s="97"/>
      <c r="M115" s="97"/>
      <c r="N115" s="98"/>
    </row>
    <row r="116" spans="2:14" x14ac:dyDescent="0.25">
      <c r="B116" s="95"/>
      <c r="C116" s="97"/>
      <c r="D116" s="97"/>
      <c r="E116" s="97"/>
      <c r="F116" s="97"/>
      <c r="G116" s="97"/>
      <c r="H116" s="97"/>
      <c r="I116" s="97"/>
      <c r="J116" s="97"/>
      <c r="K116" s="97"/>
      <c r="L116" s="97"/>
      <c r="M116" s="97"/>
      <c r="N116" s="98"/>
    </row>
    <row r="117" spans="2:14" x14ac:dyDescent="0.25">
      <c r="B117" s="95"/>
      <c r="C117" s="97"/>
      <c r="D117" s="97"/>
      <c r="E117" s="97"/>
      <c r="F117" s="97"/>
      <c r="G117" s="97"/>
      <c r="H117" s="97"/>
      <c r="I117" s="97"/>
      <c r="J117" s="97"/>
      <c r="K117" s="97"/>
      <c r="L117" s="97"/>
      <c r="M117" s="97"/>
      <c r="N117" s="98"/>
    </row>
    <row r="118" spans="2:14" x14ac:dyDescent="0.25">
      <c r="B118" s="95"/>
      <c r="C118" s="97"/>
      <c r="D118" s="97"/>
      <c r="E118" s="97"/>
      <c r="F118" s="97"/>
      <c r="G118" s="97"/>
      <c r="H118" s="97"/>
      <c r="I118" s="97"/>
      <c r="J118" s="97"/>
      <c r="K118" s="97"/>
      <c r="L118" s="97"/>
      <c r="M118" s="97"/>
      <c r="N118" s="98"/>
    </row>
    <row r="119" spans="2:14" x14ac:dyDescent="0.25">
      <c r="B119" s="95"/>
      <c r="C119" s="97"/>
      <c r="D119" s="97"/>
      <c r="E119" s="97"/>
      <c r="F119" s="97"/>
      <c r="G119" s="97"/>
      <c r="H119" s="97"/>
      <c r="I119" s="97"/>
      <c r="J119" s="97"/>
      <c r="K119" s="97"/>
      <c r="L119" s="97"/>
      <c r="M119" s="97"/>
      <c r="N119" s="98"/>
    </row>
    <row r="120" spans="2:14" x14ac:dyDescent="0.25">
      <c r="B120" s="95"/>
      <c r="C120" s="97"/>
      <c r="D120" s="97"/>
      <c r="E120" s="97"/>
      <c r="F120" s="97"/>
      <c r="G120" s="97"/>
      <c r="H120" s="97"/>
      <c r="I120" s="97"/>
      <c r="J120" s="97"/>
      <c r="K120" s="97"/>
      <c r="L120" s="97"/>
      <c r="M120" s="97"/>
      <c r="N120" s="98"/>
    </row>
    <row r="121" spans="2:14" x14ac:dyDescent="0.25">
      <c r="B121" s="95"/>
      <c r="C121" s="97"/>
      <c r="D121" s="97"/>
      <c r="E121" s="97"/>
      <c r="F121" s="97"/>
      <c r="G121" s="97"/>
      <c r="H121" s="97"/>
      <c r="I121" s="97"/>
      <c r="J121" s="97"/>
      <c r="K121" s="97"/>
      <c r="L121" s="97"/>
      <c r="M121" s="97"/>
      <c r="N121" s="98"/>
    </row>
    <row r="122" spans="2:14" x14ac:dyDescent="0.25">
      <c r="B122" s="95"/>
      <c r="C122" s="97"/>
      <c r="D122" s="97"/>
      <c r="E122" s="97"/>
      <c r="F122" s="97"/>
      <c r="G122" s="97"/>
      <c r="H122" s="97"/>
      <c r="I122" s="97"/>
      <c r="J122" s="97"/>
      <c r="K122" s="97"/>
      <c r="L122" s="97"/>
      <c r="M122" s="97"/>
      <c r="N122" s="98"/>
    </row>
    <row r="123" spans="2:14" x14ac:dyDescent="0.25">
      <c r="B123" s="95"/>
      <c r="C123" s="97"/>
      <c r="D123" s="97"/>
      <c r="E123" s="97"/>
      <c r="F123" s="97"/>
      <c r="G123" s="97"/>
      <c r="H123" s="97"/>
      <c r="I123" s="97"/>
      <c r="J123" s="97"/>
      <c r="K123" s="97"/>
      <c r="L123" s="97"/>
      <c r="M123" s="97"/>
      <c r="N123" s="98"/>
    </row>
    <row r="124" spans="2:14" x14ac:dyDescent="0.25">
      <c r="B124" s="95"/>
      <c r="C124" s="97"/>
      <c r="D124" s="97"/>
      <c r="E124" s="97"/>
      <c r="F124" s="97"/>
      <c r="G124" s="97"/>
      <c r="H124" s="97"/>
      <c r="I124" s="97"/>
      <c r="J124" s="97"/>
      <c r="K124" s="97"/>
      <c r="L124" s="97"/>
      <c r="M124" s="97"/>
      <c r="N124" s="98"/>
    </row>
    <row r="125" spans="2:14" x14ac:dyDescent="0.25">
      <c r="B125" s="95"/>
      <c r="C125" s="97"/>
      <c r="D125" s="97"/>
      <c r="E125" s="97"/>
      <c r="F125" s="97"/>
      <c r="G125" s="97"/>
      <c r="H125" s="97"/>
      <c r="I125" s="97"/>
      <c r="J125" s="97"/>
      <c r="K125" s="97"/>
      <c r="L125" s="97"/>
      <c r="M125" s="97"/>
      <c r="N125" s="98"/>
    </row>
    <row r="126" spans="2:14" x14ac:dyDescent="0.25">
      <c r="B126" s="95"/>
      <c r="C126" s="97"/>
      <c r="D126" s="97"/>
      <c r="E126" s="97"/>
      <c r="F126" s="97"/>
      <c r="G126" s="97"/>
      <c r="H126" s="97"/>
      <c r="I126" s="97"/>
      <c r="J126" s="97"/>
      <c r="K126" s="97"/>
      <c r="L126" s="97"/>
      <c r="M126" s="97"/>
      <c r="N126" s="98"/>
    </row>
    <row r="127" spans="2:14" x14ac:dyDescent="0.25">
      <c r="B127" s="95"/>
      <c r="C127" s="97"/>
      <c r="D127" s="97"/>
      <c r="E127" s="97"/>
      <c r="F127" s="97"/>
      <c r="G127" s="97"/>
      <c r="H127" s="97"/>
      <c r="I127" s="97"/>
      <c r="J127" s="97"/>
      <c r="K127" s="97"/>
      <c r="L127" s="97"/>
      <c r="M127" s="97"/>
      <c r="N127" s="98"/>
    </row>
    <row r="128" spans="2:14" x14ac:dyDescent="0.25">
      <c r="B128" s="95"/>
      <c r="C128" s="97"/>
      <c r="D128" s="97"/>
      <c r="E128" s="97"/>
      <c r="F128" s="97"/>
      <c r="G128" s="97"/>
      <c r="H128" s="97"/>
      <c r="I128" s="97"/>
      <c r="J128" s="97"/>
      <c r="K128" s="97"/>
      <c r="L128" s="97"/>
      <c r="M128" s="97"/>
      <c r="N128" s="98"/>
    </row>
    <row r="129" spans="2:14" x14ac:dyDescent="0.25">
      <c r="B129" s="95"/>
      <c r="C129" s="97"/>
      <c r="D129" s="97"/>
      <c r="E129" s="97"/>
      <c r="F129" s="97"/>
      <c r="G129" s="97"/>
      <c r="H129" s="97"/>
      <c r="I129" s="97"/>
      <c r="J129" s="97"/>
      <c r="K129" s="97"/>
      <c r="L129" s="97"/>
      <c r="M129" s="97"/>
      <c r="N129" s="98"/>
    </row>
    <row r="130" spans="2:14" x14ac:dyDescent="0.25">
      <c r="B130" s="95"/>
      <c r="C130" s="97"/>
      <c r="D130" s="97"/>
      <c r="E130" s="97"/>
      <c r="F130" s="97"/>
      <c r="G130" s="97"/>
      <c r="H130" s="97"/>
      <c r="I130" s="97"/>
      <c r="J130" s="97"/>
      <c r="K130" s="97"/>
      <c r="L130" s="97"/>
      <c r="M130" s="97"/>
      <c r="N130" s="98"/>
    </row>
    <row r="131" spans="2:14" x14ac:dyDescent="0.25">
      <c r="B131" s="95"/>
      <c r="C131" s="97"/>
      <c r="D131" s="97"/>
      <c r="E131" s="97"/>
      <c r="F131" s="97"/>
      <c r="G131" s="97"/>
      <c r="H131" s="97"/>
      <c r="I131" s="97"/>
      <c r="J131" s="97"/>
      <c r="K131" s="97"/>
      <c r="L131" s="97"/>
      <c r="M131" s="97"/>
      <c r="N131" s="98"/>
    </row>
    <row r="132" spans="2:14" x14ac:dyDescent="0.25">
      <c r="B132" s="95"/>
      <c r="C132" s="97"/>
      <c r="D132" s="97"/>
      <c r="E132" s="97"/>
      <c r="F132" s="97"/>
      <c r="G132" s="97"/>
      <c r="H132" s="97"/>
      <c r="I132" s="97"/>
      <c r="J132" s="97"/>
      <c r="K132" s="97"/>
      <c r="L132" s="97"/>
      <c r="M132" s="97"/>
      <c r="N132" s="98"/>
    </row>
    <row r="133" spans="2:14" x14ac:dyDescent="0.25">
      <c r="B133" s="95"/>
      <c r="C133" s="97"/>
      <c r="D133" s="97"/>
      <c r="E133" s="97"/>
      <c r="F133" s="97"/>
      <c r="G133" s="97"/>
      <c r="H133" s="97"/>
      <c r="I133" s="97"/>
      <c r="J133" s="97"/>
      <c r="K133" s="97"/>
      <c r="L133" s="97"/>
      <c r="M133" s="97"/>
      <c r="N133" s="98"/>
    </row>
    <row r="134" spans="2:14" x14ac:dyDescent="0.25">
      <c r="B134" s="95"/>
      <c r="C134" s="97"/>
      <c r="D134" s="97"/>
      <c r="E134" s="97"/>
      <c r="F134" s="97"/>
      <c r="G134" s="97"/>
      <c r="H134" s="97"/>
      <c r="I134" s="97"/>
      <c r="J134" s="97"/>
      <c r="K134" s="97"/>
      <c r="L134" s="97"/>
      <c r="M134" s="97"/>
      <c r="N134" s="98"/>
    </row>
    <row r="135" spans="2:14" x14ac:dyDescent="0.25">
      <c r="B135" s="95"/>
      <c r="C135" s="97"/>
      <c r="D135" s="97"/>
      <c r="E135" s="97"/>
      <c r="F135" s="97"/>
      <c r="G135" s="97"/>
      <c r="H135" s="97"/>
      <c r="I135" s="97"/>
      <c r="J135" s="97"/>
      <c r="K135" s="97"/>
      <c r="L135" s="97"/>
      <c r="M135" s="97"/>
      <c r="N135" s="98"/>
    </row>
    <row r="136" spans="2:14" x14ac:dyDescent="0.25">
      <c r="B136" s="95"/>
      <c r="C136" s="97"/>
      <c r="D136" s="97"/>
      <c r="E136" s="97"/>
      <c r="F136" s="97"/>
      <c r="G136" s="97"/>
      <c r="H136" s="97"/>
      <c r="I136" s="97"/>
      <c r="J136" s="97"/>
      <c r="K136" s="97"/>
      <c r="L136" s="97"/>
      <c r="M136" s="97"/>
      <c r="N136" s="98"/>
    </row>
    <row r="137" spans="2:14" x14ac:dyDescent="0.25">
      <c r="B137" s="95"/>
      <c r="C137" s="97"/>
      <c r="D137" s="97"/>
      <c r="E137" s="97"/>
      <c r="F137" s="97"/>
      <c r="G137" s="97"/>
      <c r="H137" s="97"/>
      <c r="I137" s="97"/>
      <c r="J137" s="97"/>
      <c r="K137" s="97"/>
      <c r="L137" s="97"/>
      <c r="M137" s="97"/>
      <c r="N137" s="98"/>
    </row>
    <row r="138" spans="2:14" ht="15.75" thickBot="1" x14ac:dyDescent="0.3">
      <c r="B138" s="95"/>
      <c r="C138" s="97"/>
      <c r="D138" s="97"/>
      <c r="E138" s="97"/>
      <c r="F138" s="97"/>
      <c r="G138" s="97"/>
      <c r="H138" s="97"/>
      <c r="I138" s="97"/>
      <c r="J138" s="97"/>
      <c r="K138" s="97"/>
      <c r="L138" s="97"/>
      <c r="M138" s="97"/>
      <c r="N138" s="98"/>
    </row>
    <row r="139" spans="2:14" x14ac:dyDescent="0.25">
      <c r="B139" s="95"/>
      <c r="C139" s="97"/>
      <c r="D139" s="97"/>
      <c r="E139" s="149" t="s">
        <v>158</v>
      </c>
      <c r="F139" s="150"/>
      <c r="G139" s="150"/>
      <c r="H139" s="150"/>
      <c r="I139" s="150"/>
      <c r="J139" s="150"/>
      <c r="K139" s="151"/>
      <c r="L139" s="97"/>
      <c r="M139" s="97"/>
      <c r="N139" s="98"/>
    </row>
    <row r="140" spans="2:14" ht="15.75" thickBot="1" x14ac:dyDescent="0.3">
      <c r="B140" s="95"/>
      <c r="C140" s="97"/>
      <c r="D140" s="97"/>
      <c r="E140" s="152"/>
      <c r="F140" s="153"/>
      <c r="G140" s="153"/>
      <c r="H140" s="153"/>
      <c r="I140" s="153"/>
      <c r="J140" s="153"/>
      <c r="K140" s="154"/>
      <c r="L140" s="97"/>
      <c r="M140" s="97"/>
      <c r="N140" s="98"/>
    </row>
    <row r="141" spans="2:14" x14ac:dyDescent="0.25">
      <c r="B141" s="95"/>
      <c r="C141" s="97"/>
      <c r="D141" s="97"/>
      <c r="E141" s="97"/>
      <c r="F141" s="97"/>
      <c r="G141" s="97"/>
      <c r="H141" s="97"/>
      <c r="I141" s="97"/>
      <c r="J141" s="97"/>
      <c r="K141" s="97"/>
      <c r="L141" s="97"/>
      <c r="M141" s="97"/>
      <c r="N141" s="98"/>
    </row>
    <row r="142" spans="2:14" x14ac:dyDescent="0.25">
      <c r="B142" s="95"/>
      <c r="C142" s="97"/>
      <c r="D142" s="97"/>
      <c r="E142" s="97"/>
      <c r="F142" s="97"/>
      <c r="G142" s="97"/>
      <c r="H142" s="97"/>
      <c r="I142" s="97"/>
      <c r="J142" s="97"/>
      <c r="K142" s="97"/>
      <c r="L142" s="97"/>
      <c r="M142" s="97"/>
      <c r="N142" s="98"/>
    </row>
    <row r="143" spans="2:14" x14ac:dyDescent="0.25">
      <c r="B143" s="95"/>
      <c r="C143" s="97"/>
      <c r="D143" s="97"/>
      <c r="E143" s="97"/>
      <c r="F143" s="97"/>
      <c r="G143" s="97"/>
      <c r="H143" s="97"/>
      <c r="I143" s="97"/>
      <c r="J143" s="97"/>
      <c r="K143" s="97"/>
      <c r="L143" s="97"/>
      <c r="M143" s="97"/>
      <c r="N143" s="98"/>
    </row>
    <row r="144" spans="2:14" x14ac:dyDescent="0.25">
      <c r="B144" s="95"/>
      <c r="C144" s="97"/>
      <c r="D144" s="97"/>
      <c r="E144" s="97"/>
      <c r="F144" s="97"/>
      <c r="G144" s="97"/>
      <c r="H144" s="97"/>
      <c r="I144" s="97"/>
      <c r="J144" s="97"/>
      <c r="K144" s="97"/>
      <c r="L144" s="97"/>
      <c r="M144" s="97"/>
      <c r="N144" s="98"/>
    </row>
    <row r="145" spans="2:14" x14ac:dyDescent="0.25">
      <c r="B145" s="95"/>
      <c r="C145" s="97"/>
      <c r="D145" s="97"/>
      <c r="E145" s="97"/>
      <c r="F145" s="97"/>
      <c r="G145" s="97"/>
      <c r="H145" s="97"/>
      <c r="I145" s="97"/>
      <c r="J145" s="97"/>
      <c r="K145" s="97"/>
      <c r="L145" s="97"/>
      <c r="M145" s="97"/>
      <c r="N145" s="98"/>
    </row>
    <row r="146" spans="2:14" x14ac:dyDescent="0.25">
      <c r="B146" s="95"/>
      <c r="C146" s="97"/>
      <c r="D146" s="97"/>
      <c r="E146" s="97"/>
      <c r="F146" s="97"/>
      <c r="G146" s="97"/>
      <c r="H146" s="97"/>
      <c r="I146" s="97"/>
      <c r="J146" s="97"/>
      <c r="K146" s="97"/>
      <c r="L146" s="97"/>
      <c r="M146" s="97"/>
      <c r="N146" s="98"/>
    </row>
    <row r="147" spans="2:14" x14ac:dyDescent="0.25">
      <c r="B147" s="95"/>
      <c r="C147" s="97"/>
      <c r="D147" s="97"/>
      <c r="E147" s="97"/>
      <c r="F147" s="97"/>
      <c r="G147" s="97"/>
      <c r="H147" s="97"/>
      <c r="I147" s="97"/>
      <c r="J147" s="97"/>
      <c r="K147" s="97"/>
      <c r="L147" s="97"/>
      <c r="M147" s="97"/>
      <c r="N147" s="98"/>
    </row>
    <row r="148" spans="2:14" x14ac:dyDescent="0.25">
      <c r="B148" s="95"/>
      <c r="C148" s="97"/>
      <c r="D148" s="97"/>
      <c r="E148" s="97"/>
      <c r="F148" s="97"/>
      <c r="G148" s="97"/>
      <c r="H148" s="97"/>
      <c r="I148" s="97"/>
      <c r="J148" s="97"/>
      <c r="K148" s="97"/>
      <c r="L148" s="97"/>
      <c r="M148" s="97"/>
      <c r="N148" s="98"/>
    </row>
    <row r="149" spans="2:14" x14ac:dyDescent="0.25">
      <c r="B149" s="95"/>
      <c r="C149" s="97"/>
      <c r="D149" s="97"/>
      <c r="E149" s="97"/>
      <c r="F149" s="97"/>
      <c r="G149" s="97"/>
      <c r="H149" s="97"/>
      <c r="I149" s="97"/>
      <c r="J149" s="97"/>
      <c r="K149" s="97"/>
      <c r="L149" s="97"/>
      <c r="M149" s="97"/>
      <c r="N149" s="98"/>
    </row>
    <row r="150" spans="2:14" x14ac:dyDescent="0.25">
      <c r="B150" s="95"/>
      <c r="C150" s="97"/>
      <c r="D150" s="97"/>
      <c r="E150" s="97"/>
      <c r="F150" s="97"/>
      <c r="G150" s="97"/>
      <c r="H150" s="97"/>
      <c r="I150" s="97"/>
      <c r="J150" s="97"/>
      <c r="K150" s="97"/>
      <c r="L150" s="97"/>
      <c r="M150" s="97"/>
      <c r="N150" s="98"/>
    </row>
    <row r="151" spans="2:14" x14ac:dyDescent="0.25">
      <c r="B151" s="95"/>
      <c r="C151" s="97"/>
      <c r="D151" s="97"/>
      <c r="E151" s="97"/>
      <c r="F151" s="97"/>
      <c r="G151" s="97"/>
      <c r="H151" s="97"/>
      <c r="I151" s="97"/>
      <c r="J151" s="97"/>
      <c r="K151" s="97"/>
      <c r="L151" s="97"/>
      <c r="M151" s="97"/>
      <c r="N151" s="98"/>
    </row>
    <row r="152" spans="2:14" x14ac:dyDescent="0.25">
      <c r="B152" s="95"/>
      <c r="C152" s="97"/>
      <c r="D152" s="97"/>
      <c r="E152" s="97"/>
      <c r="F152" s="97"/>
      <c r="G152" s="97"/>
      <c r="H152" s="97"/>
      <c r="I152" s="97"/>
      <c r="J152" s="97"/>
      <c r="K152" s="97"/>
      <c r="L152" s="97"/>
      <c r="M152" s="97"/>
      <c r="N152" s="98"/>
    </row>
    <row r="153" spans="2:14" x14ac:dyDescent="0.25">
      <c r="B153" s="95"/>
      <c r="C153" s="97"/>
      <c r="D153" s="97"/>
      <c r="E153" s="97"/>
      <c r="F153" s="97"/>
      <c r="G153" s="97"/>
      <c r="H153" s="97"/>
      <c r="I153" s="97"/>
      <c r="J153" s="97"/>
      <c r="K153" s="97"/>
      <c r="L153" s="97"/>
      <c r="M153" s="97"/>
      <c r="N153" s="98"/>
    </row>
    <row r="154" spans="2:14" x14ac:dyDescent="0.25">
      <c r="B154" s="95"/>
      <c r="C154" s="97"/>
      <c r="D154" s="97"/>
      <c r="E154" s="97"/>
      <c r="F154" s="97"/>
      <c r="G154" s="97"/>
      <c r="H154" s="97"/>
      <c r="I154" s="97"/>
      <c r="J154" s="97"/>
      <c r="K154" s="97"/>
      <c r="L154" s="97"/>
      <c r="M154" s="97"/>
      <c r="N154" s="98"/>
    </row>
    <row r="155" spans="2:14" x14ac:dyDescent="0.25">
      <c r="B155" s="95"/>
      <c r="C155" s="97"/>
      <c r="D155" s="97"/>
      <c r="E155" s="97"/>
      <c r="F155" s="97"/>
      <c r="G155" s="97"/>
      <c r="H155" s="97"/>
      <c r="I155" s="97"/>
      <c r="J155" s="97"/>
      <c r="K155" s="97"/>
      <c r="L155" s="97"/>
      <c r="M155" s="97"/>
      <c r="N155" s="98"/>
    </row>
    <row r="156" spans="2:14" x14ac:dyDescent="0.25">
      <c r="B156" s="95"/>
      <c r="C156" s="97"/>
      <c r="D156" s="97"/>
      <c r="E156" s="97"/>
      <c r="F156" s="97"/>
      <c r="G156" s="97"/>
      <c r="H156" s="97"/>
      <c r="I156" s="97"/>
      <c r="J156" s="97"/>
      <c r="K156" s="97"/>
      <c r="L156" s="97"/>
      <c r="M156" s="97"/>
      <c r="N156" s="98"/>
    </row>
    <row r="157" spans="2:14" x14ac:dyDescent="0.25">
      <c r="B157" s="95"/>
      <c r="C157" s="97"/>
      <c r="D157" s="97"/>
      <c r="E157" s="97"/>
      <c r="F157" s="97"/>
      <c r="G157" s="97"/>
      <c r="H157" s="97"/>
      <c r="I157" s="97"/>
      <c r="J157" s="97"/>
      <c r="K157" s="97"/>
      <c r="L157" s="97"/>
      <c r="M157" s="97"/>
      <c r="N157" s="98"/>
    </row>
    <row r="158" spans="2:14" x14ac:dyDescent="0.25">
      <c r="B158" s="95"/>
      <c r="C158" s="97"/>
      <c r="D158" s="97"/>
      <c r="E158" s="97"/>
      <c r="F158" s="97"/>
      <c r="G158" s="97"/>
      <c r="H158" s="97"/>
      <c r="I158" s="97"/>
      <c r="J158" s="97"/>
      <c r="K158" s="97"/>
      <c r="L158" s="97"/>
      <c r="M158" s="97"/>
      <c r="N158" s="98"/>
    </row>
    <row r="159" spans="2:14" x14ac:dyDescent="0.25">
      <c r="B159" s="95"/>
      <c r="C159" s="97"/>
      <c r="D159" s="97"/>
      <c r="E159" s="97"/>
      <c r="F159" s="97"/>
      <c r="G159" s="97"/>
      <c r="H159" s="97"/>
      <c r="I159" s="97"/>
      <c r="J159" s="97"/>
      <c r="K159" s="97"/>
      <c r="L159" s="97"/>
      <c r="M159" s="97"/>
      <c r="N159" s="98"/>
    </row>
    <row r="160" spans="2:14" x14ac:dyDescent="0.25">
      <c r="B160" s="95"/>
      <c r="C160" s="97"/>
      <c r="D160" s="97"/>
      <c r="E160" s="97"/>
      <c r="F160" s="97"/>
      <c r="G160" s="97"/>
      <c r="H160" s="97"/>
      <c r="I160" s="97"/>
      <c r="J160" s="97"/>
      <c r="K160" s="97"/>
      <c r="L160" s="97"/>
      <c r="M160" s="97"/>
      <c r="N160" s="98"/>
    </row>
    <row r="161" spans="2:14" x14ac:dyDescent="0.25">
      <c r="B161" s="95"/>
      <c r="C161" s="97"/>
      <c r="D161" s="97"/>
      <c r="E161" s="97"/>
      <c r="F161" s="97"/>
      <c r="G161" s="97"/>
      <c r="H161" s="97"/>
      <c r="I161" s="97"/>
      <c r="J161" s="97"/>
      <c r="K161" s="97"/>
      <c r="L161" s="97"/>
      <c r="M161" s="97"/>
      <c r="N161" s="98"/>
    </row>
    <row r="162" spans="2:14" x14ac:dyDescent="0.25">
      <c r="B162" s="95"/>
      <c r="C162" s="97"/>
      <c r="D162" s="97"/>
      <c r="E162" s="97"/>
      <c r="F162" s="97"/>
      <c r="G162" s="97"/>
      <c r="H162" s="97"/>
      <c r="I162" s="97"/>
      <c r="J162" s="97"/>
      <c r="K162" s="97"/>
      <c r="L162" s="97"/>
      <c r="M162" s="97"/>
      <c r="N162" s="98"/>
    </row>
    <row r="163" spans="2:14" x14ac:dyDescent="0.25">
      <c r="B163" s="95"/>
      <c r="C163" s="97"/>
      <c r="D163" s="97"/>
      <c r="E163" s="97"/>
      <c r="F163" s="97"/>
      <c r="G163" s="97"/>
      <c r="H163" s="97"/>
      <c r="I163" s="97"/>
      <c r="J163" s="97"/>
      <c r="K163" s="97"/>
      <c r="L163" s="97"/>
      <c r="M163" s="97"/>
      <c r="N163" s="98"/>
    </row>
    <row r="164" spans="2:14" x14ac:dyDescent="0.25">
      <c r="B164" s="95"/>
      <c r="C164" s="97"/>
      <c r="D164" s="97"/>
      <c r="E164" s="97"/>
      <c r="F164" s="97"/>
      <c r="G164" s="97"/>
      <c r="H164" s="97"/>
      <c r="I164" s="97"/>
      <c r="J164" s="97"/>
      <c r="K164" s="97"/>
      <c r="L164" s="97"/>
      <c r="M164" s="97"/>
      <c r="N164" s="98"/>
    </row>
    <row r="165" spans="2:14" x14ac:dyDescent="0.25">
      <c r="B165" s="95"/>
      <c r="C165" s="97"/>
      <c r="D165" s="97"/>
      <c r="E165" s="97"/>
      <c r="F165" s="97"/>
      <c r="G165" s="97"/>
      <c r="H165" s="97"/>
      <c r="I165" s="97"/>
      <c r="J165" s="97"/>
      <c r="K165" s="97"/>
      <c r="L165" s="97"/>
      <c r="M165" s="97"/>
      <c r="N165" s="98"/>
    </row>
    <row r="166" spans="2:14" ht="15.75" thickBot="1" x14ac:dyDescent="0.3">
      <c r="B166" s="99"/>
      <c r="C166" s="100"/>
      <c r="D166" s="100"/>
      <c r="E166" s="100"/>
      <c r="F166" s="100"/>
      <c r="G166" s="100"/>
      <c r="H166" s="100"/>
      <c r="I166" s="100"/>
      <c r="J166" s="100"/>
      <c r="K166" s="100"/>
      <c r="L166" s="100"/>
      <c r="M166" s="100"/>
      <c r="N166" s="101"/>
    </row>
  </sheetData>
  <mergeCells count="10">
    <mergeCell ref="C5:M9"/>
    <mergeCell ref="E37:K38"/>
    <mergeCell ref="E62:K63"/>
    <mergeCell ref="Q3:R5"/>
    <mergeCell ref="D2:L3"/>
    <mergeCell ref="E87:K88"/>
    <mergeCell ref="E114:K115"/>
    <mergeCell ref="E139:K140"/>
    <mergeCell ref="I15:M15"/>
    <mergeCell ref="I20:M20"/>
  </mergeCells>
  <dataValidations count="2">
    <dataValidation type="list" allowBlank="1" showInputMessage="1" showErrorMessage="1" sqref="I18">
      <mc:AlternateContent xmlns:x12ac="http://schemas.microsoft.com/office/spreadsheetml/2011/1/ac" xmlns:mc="http://schemas.openxmlformats.org/markup-compatibility/2006">
        <mc:Choice Requires="x12ac">
          <x12ac:list>1,"0,5",0</x12ac:list>
        </mc:Choice>
        <mc:Fallback>
          <formula1>"1,0,5,0"</formula1>
        </mc:Fallback>
      </mc:AlternateContent>
    </dataValidation>
    <dataValidation type="list" allowBlank="1" showInputMessage="1" showErrorMessage="1" sqref="I21">
      <mc:AlternateContent xmlns:x12ac="http://schemas.microsoft.com/office/spreadsheetml/2011/1/ac" xmlns:mc="http://schemas.openxmlformats.org/markup-compatibility/2006">
        <mc:Choice Requires="x12ac">
          <x12ac:list>0,"0,5",1,"1,5",2,"2,5",3</x12ac:list>
        </mc:Choice>
        <mc:Fallback>
          <formula1>"0,0,5,1,1,5,2,2,5,3"</formula1>
        </mc:Fallback>
      </mc:AlternateContent>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'Liste Préventive'!$B$3:$B$6</xm:f>
          </x14:formula1>
          <xm:sqref>I13</xm:sqref>
        </x14:dataValidation>
        <x14:dataValidation type="list" allowBlank="1" showInputMessage="1" showErrorMessage="1">
          <x14:formula1>
            <xm:f>'Liste Préventive'!$B$9:$B$38</xm:f>
          </x14:formula1>
          <xm:sqref>I16</xm:sqref>
        </x14:dataValidation>
        <x14:dataValidation type="list" allowBlank="1" showInputMessage="1" showErrorMessage="1">
          <x14:formula1>
            <xm:f>'Tables de calculs'!$D$81:$P$81</xm:f>
          </x14:formula1>
          <xm:sqref>I19</xm:sqref>
        </x14:dataValidation>
        <x14:dataValidation type="list" allowBlank="1" showInputMessage="1" showErrorMessage="1">
          <x14:formula1>
            <xm:f>'Liste Préventive'!$F$3:$F$11</xm:f>
          </x14:formula1>
          <xm:sqref>I15</xm:sqref>
        </x14:dataValidation>
        <x14:dataValidation type="list" allowBlank="1" showInputMessage="1" showErrorMessage="1">
          <x14:formula1>
            <xm:f>'Liste Préventive'!$F$14:$F$22</xm:f>
          </x14:formula1>
          <xm:sqref>I17</xm:sqref>
        </x14:dataValidation>
        <x14:dataValidation type="list" allowBlank="1" showInputMessage="1" showErrorMessage="1">
          <x14:formula1>
            <xm:f>'Liste Préventive'!$F$25:$F$31</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B46"/>
  <sheetViews>
    <sheetView zoomScale="85" zoomScaleNormal="85" workbookViewId="0">
      <selection activeCell="H34" sqref="H34"/>
    </sheetView>
  </sheetViews>
  <sheetFormatPr baseColWidth="10" defaultRowHeight="15" x14ac:dyDescent="0.25"/>
  <cols>
    <col min="1" max="1" width="2.85546875" style="41" customWidth="1"/>
    <col min="2" max="2" width="38.140625" style="41" bestFit="1" customWidth="1"/>
    <col min="3" max="16384" width="11.42578125" style="41"/>
  </cols>
  <sheetData>
    <row r="2" spans="2:53" x14ac:dyDescent="0.25">
      <c r="B2" s="4" t="s">
        <v>78</v>
      </c>
      <c r="C2" s="167" t="str">
        <f>'Maintenance Préventive'!I15</f>
        <v>Lampe au mercure</v>
      </c>
      <c r="D2" s="167"/>
      <c r="E2" s="167"/>
      <c r="F2" s="167"/>
      <c r="G2" s="167"/>
    </row>
    <row r="3" spans="2:53" x14ac:dyDescent="0.25">
      <c r="B3" s="4" t="s">
        <v>79</v>
      </c>
      <c r="C3" s="6">
        <f>MATCH(C2,'Liste Préventive'!F3:F11,0)</f>
        <v>5</v>
      </c>
    </row>
    <row r="5" spans="2:53" x14ac:dyDescent="0.25">
      <c r="B5" s="166" t="s">
        <v>221</v>
      </c>
      <c r="C5" s="166"/>
    </row>
    <row r="6" spans="2:53" x14ac:dyDescent="0.25">
      <c r="B6" s="4" t="s">
        <v>184</v>
      </c>
      <c r="C6" s="4">
        <f>0</f>
        <v>0</v>
      </c>
      <c r="D6" s="4">
        <v>1</v>
      </c>
      <c r="E6" s="4">
        <v>2</v>
      </c>
      <c r="F6" s="4">
        <v>3</v>
      </c>
      <c r="G6" s="4">
        <v>4</v>
      </c>
      <c r="H6" s="4">
        <v>5</v>
      </c>
      <c r="I6" s="4">
        <v>6</v>
      </c>
      <c r="J6" s="4">
        <v>7</v>
      </c>
      <c r="K6" s="4">
        <v>8</v>
      </c>
      <c r="L6" s="4">
        <v>9</v>
      </c>
      <c r="M6" s="4">
        <v>10</v>
      </c>
      <c r="N6" s="4">
        <v>11</v>
      </c>
      <c r="O6" s="4">
        <v>12</v>
      </c>
      <c r="P6" s="4">
        <v>13</v>
      </c>
      <c r="Q6" s="4">
        <v>14</v>
      </c>
      <c r="R6" s="4">
        <v>15</v>
      </c>
      <c r="S6" s="4">
        <v>16</v>
      </c>
      <c r="T6" s="4">
        <v>17</v>
      </c>
      <c r="U6" s="4">
        <v>18</v>
      </c>
      <c r="V6" s="4">
        <v>19</v>
      </c>
      <c r="W6" s="4">
        <v>20</v>
      </c>
      <c r="X6" s="4">
        <v>21</v>
      </c>
      <c r="Y6" s="4">
        <v>22</v>
      </c>
      <c r="Z6" s="4">
        <v>23</v>
      </c>
      <c r="AA6" s="4">
        <v>24</v>
      </c>
      <c r="AB6" s="4">
        <v>25</v>
      </c>
      <c r="AC6" s="4">
        <v>26</v>
      </c>
      <c r="AD6" s="4">
        <v>27</v>
      </c>
      <c r="AE6" s="4">
        <v>28</v>
      </c>
      <c r="AF6" s="4">
        <v>29</v>
      </c>
      <c r="AG6" s="4">
        <v>30</v>
      </c>
      <c r="AH6" s="4">
        <v>31</v>
      </c>
      <c r="AI6" s="4">
        <v>32</v>
      </c>
      <c r="AJ6" s="4">
        <v>33</v>
      </c>
      <c r="AK6" s="4">
        <v>34</v>
      </c>
      <c r="AL6" s="4">
        <v>35</v>
      </c>
      <c r="AM6" s="4">
        <v>36</v>
      </c>
      <c r="AN6" s="4">
        <v>37</v>
      </c>
      <c r="AO6" s="4">
        <v>38</v>
      </c>
      <c r="AP6" s="4">
        <v>39</v>
      </c>
      <c r="AQ6" s="4">
        <v>40</v>
      </c>
      <c r="AR6" s="4">
        <v>41</v>
      </c>
      <c r="AS6" s="4">
        <v>42</v>
      </c>
      <c r="AT6" s="4">
        <v>43</v>
      </c>
      <c r="AU6" s="4">
        <v>44</v>
      </c>
      <c r="AV6" s="4">
        <v>45</v>
      </c>
      <c r="AW6" s="4">
        <v>46</v>
      </c>
      <c r="AX6" s="4">
        <v>47</v>
      </c>
      <c r="AY6" s="4">
        <v>48</v>
      </c>
      <c r="AZ6" s="4">
        <v>49</v>
      </c>
      <c r="BA6" s="4">
        <v>50</v>
      </c>
    </row>
    <row r="7" spans="2:53" x14ac:dyDescent="0.25">
      <c r="B7" s="4" t="s">
        <v>32</v>
      </c>
      <c r="C7" s="136">
        <f>C6*1000/'Maintenance Préventive'!$I$14</f>
        <v>0</v>
      </c>
      <c r="D7" s="136">
        <f>D6*1000/'Maintenance Préventive'!$I$14</f>
        <v>0.32258064516129031</v>
      </c>
      <c r="E7" s="136">
        <f>E6*1000/'Maintenance Préventive'!$I$14</f>
        <v>0.64516129032258063</v>
      </c>
      <c r="F7" s="136">
        <f>F6*1000/'Maintenance Préventive'!$I$14</f>
        <v>0.967741935483871</v>
      </c>
      <c r="G7" s="136">
        <f>G6*1000/'Maintenance Préventive'!$I$14</f>
        <v>1.2903225806451613</v>
      </c>
      <c r="H7" s="136">
        <f>H6*1000/'Maintenance Préventive'!$I$14</f>
        <v>1.6129032258064515</v>
      </c>
      <c r="I7" s="136">
        <f>I6*1000/'Maintenance Préventive'!$I$14</f>
        <v>1.935483870967742</v>
      </c>
      <c r="J7" s="136">
        <f>J6*1000/'Maintenance Préventive'!$I$14</f>
        <v>2.2580645161290325</v>
      </c>
      <c r="K7" s="136">
        <f>K6*1000/'Maintenance Préventive'!$I$14</f>
        <v>2.5806451612903225</v>
      </c>
      <c r="L7" s="136">
        <f>L6*1000/'Maintenance Préventive'!$I$14</f>
        <v>2.903225806451613</v>
      </c>
      <c r="M7" s="136">
        <f>M6*1000/'Maintenance Préventive'!$I$14</f>
        <v>3.225806451612903</v>
      </c>
      <c r="N7" s="136">
        <f>N6*1000/'Maintenance Préventive'!$I$14</f>
        <v>3.5483870967741935</v>
      </c>
      <c r="O7" s="136">
        <f>O6*1000/'Maintenance Préventive'!$I$14</f>
        <v>3.870967741935484</v>
      </c>
      <c r="P7" s="136">
        <f>P6*1000/'Maintenance Préventive'!$I$14</f>
        <v>4.193548387096774</v>
      </c>
      <c r="Q7" s="136">
        <f>Q6*1000/'Maintenance Préventive'!$I$14</f>
        <v>4.5161290322580649</v>
      </c>
      <c r="R7" s="136">
        <f>R6*1000/'Maintenance Préventive'!$I$14</f>
        <v>4.838709677419355</v>
      </c>
      <c r="S7" s="136">
        <f>S6*1000/'Maintenance Préventive'!$I$14</f>
        <v>5.161290322580645</v>
      </c>
      <c r="T7" s="136">
        <f>T6*1000/'Maintenance Préventive'!$I$14</f>
        <v>5.4838709677419351</v>
      </c>
      <c r="U7" s="136">
        <f>U6*1000/'Maintenance Préventive'!$I$14</f>
        <v>5.806451612903226</v>
      </c>
      <c r="V7" s="136">
        <f>V6*1000/'Maintenance Préventive'!$I$14</f>
        <v>6.129032258064516</v>
      </c>
      <c r="W7" s="136">
        <f>W6*1000/'Maintenance Préventive'!$I$14</f>
        <v>6.4516129032258061</v>
      </c>
      <c r="X7" s="136">
        <f>X6*1000/'Maintenance Préventive'!$I$14</f>
        <v>6.774193548387097</v>
      </c>
      <c r="Y7" s="136">
        <f>Y6*1000/'Maintenance Préventive'!$I$14</f>
        <v>7.096774193548387</v>
      </c>
      <c r="Z7" s="136">
        <f>Z6*1000/'Maintenance Préventive'!$I$14</f>
        <v>7.419354838709677</v>
      </c>
      <c r="AA7" s="136">
        <f>AA6*1000/'Maintenance Préventive'!$I$14</f>
        <v>7.741935483870968</v>
      </c>
      <c r="AB7" s="136">
        <f>AB6*1000/'Maintenance Préventive'!$I$14</f>
        <v>8.064516129032258</v>
      </c>
      <c r="AC7" s="136">
        <f>AC6*1000/'Maintenance Préventive'!$I$14</f>
        <v>8.387096774193548</v>
      </c>
      <c r="AD7" s="136">
        <f>AD6*1000/'Maintenance Préventive'!$I$14</f>
        <v>8.7096774193548381</v>
      </c>
      <c r="AE7" s="136">
        <f>AE6*1000/'Maintenance Préventive'!$I$14</f>
        <v>9.0322580645161299</v>
      </c>
      <c r="AF7" s="136">
        <f>AF6*1000/'Maintenance Préventive'!$I$14</f>
        <v>9.3548387096774199</v>
      </c>
      <c r="AG7" s="136">
        <f>AG6*1000/'Maintenance Préventive'!$I$14</f>
        <v>9.67741935483871</v>
      </c>
      <c r="AH7" s="136">
        <f>AH6*1000/'Maintenance Préventive'!$I$14</f>
        <v>10</v>
      </c>
      <c r="AI7" s="136">
        <f>AI6*1000/'Maintenance Préventive'!$I$14</f>
        <v>10.32258064516129</v>
      </c>
      <c r="AJ7" s="136">
        <f>AJ6*1000/'Maintenance Préventive'!$I$14</f>
        <v>10.64516129032258</v>
      </c>
      <c r="AK7" s="136">
        <f>AK6*1000/'Maintenance Préventive'!$I$14</f>
        <v>10.96774193548387</v>
      </c>
      <c r="AL7" s="136">
        <f>AL6*1000/'Maintenance Préventive'!$I$14</f>
        <v>11.290322580645162</v>
      </c>
      <c r="AM7" s="136">
        <f>AM6*1000/'Maintenance Préventive'!$I$14</f>
        <v>11.612903225806452</v>
      </c>
      <c r="AN7" s="136">
        <f>AN6*1000/'Maintenance Préventive'!$I$14</f>
        <v>11.935483870967742</v>
      </c>
      <c r="AO7" s="136">
        <f>AO6*1000/'Maintenance Préventive'!$I$14</f>
        <v>12.258064516129032</v>
      </c>
      <c r="AP7" s="136">
        <f>AP6*1000/'Maintenance Préventive'!$I$14</f>
        <v>12.580645161290322</v>
      </c>
      <c r="AQ7" s="136">
        <f>AQ6*1000/'Maintenance Préventive'!$I$14</f>
        <v>12.903225806451612</v>
      </c>
      <c r="AR7" s="136">
        <f>AR6*1000/'Maintenance Préventive'!$I$14</f>
        <v>13.225806451612904</v>
      </c>
      <c r="AS7" s="136">
        <f>AS6*1000/'Maintenance Préventive'!$I$14</f>
        <v>13.548387096774194</v>
      </c>
      <c r="AT7" s="136">
        <f>AT6*1000/'Maintenance Préventive'!$I$14</f>
        <v>13.870967741935484</v>
      </c>
      <c r="AU7" s="136">
        <f>AU6*1000/'Maintenance Préventive'!$I$14</f>
        <v>14.193548387096774</v>
      </c>
      <c r="AV7" s="136">
        <f>AV6*1000/'Maintenance Préventive'!$I$14</f>
        <v>14.516129032258064</v>
      </c>
      <c r="AW7" s="136">
        <f>AW6*1000/'Maintenance Préventive'!$I$14</f>
        <v>14.838709677419354</v>
      </c>
      <c r="AX7" s="136">
        <f>AX6*1000/'Maintenance Préventive'!$I$14</f>
        <v>15.161290322580646</v>
      </c>
      <c r="AY7" s="136">
        <f>AY6*1000/'Maintenance Préventive'!$I$14</f>
        <v>15.483870967741936</v>
      </c>
      <c r="AZ7" s="136">
        <f>AZ6*1000/'Maintenance Préventive'!$I$14</f>
        <v>15.806451612903226</v>
      </c>
      <c r="BA7" s="136">
        <f>BA6*1000/'Maintenance Préventive'!$I$14</f>
        <v>16.129032258064516</v>
      </c>
    </row>
    <row r="8" spans="2:53" x14ac:dyDescent="0.25">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row>
    <row r="9" spans="2:53" x14ac:dyDescent="0.25">
      <c r="B9" s="168" t="s">
        <v>209</v>
      </c>
      <c r="C9" s="16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row>
    <row r="10" spans="2:53" x14ac:dyDescent="0.25">
      <c r="B10" s="138" t="s">
        <v>71</v>
      </c>
      <c r="C10" s="4">
        <f>INDEX('Types de lampes'!G52:G60,'Calculs préventive'!$C$3,1)</f>
        <v>1</v>
      </c>
      <c r="D10" s="4">
        <f>INDEX('Types de lampes'!H52:H60,'Calculs préventive'!$C$3,1)</f>
        <v>0.96089999999999998</v>
      </c>
      <c r="E10" s="4">
        <f>INDEX('Types de lampes'!I52:I60,'Calculs préventive'!$C$3,1)</f>
        <v>0.92120000000000002</v>
      </c>
      <c r="F10" s="4">
        <f>INDEX('Types de lampes'!J52:J60,'Calculs préventive'!$C$3,1)</f>
        <v>0.88829999999999998</v>
      </c>
      <c r="G10" s="4">
        <f>INDEX('Types de lampes'!K52:K60,'Calculs préventive'!$C$3,1)</f>
        <v>0.86140000000000005</v>
      </c>
      <c r="H10" s="4">
        <f>INDEX('Types de lampes'!L52:L60,'Calculs préventive'!$C$3,1)</f>
        <v>0.8397</v>
      </c>
      <c r="I10" s="4">
        <f>INDEX('Types de lampes'!M52:M60,'Calculs préventive'!$C$3,1)</f>
        <v>0.82250000000000001</v>
      </c>
      <c r="J10" s="4">
        <f>INDEX('Types de lampes'!N52:N60,'Calculs préventive'!$C$3,1)</f>
        <v>0.80910000000000004</v>
      </c>
      <c r="K10" s="4">
        <f>INDEX('Types de lampes'!O52:O60,'Calculs préventive'!$C$3,1)</f>
        <v>0.79890000000000005</v>
      </c>
      <c r="L10" s="4">
        <f>INDEX('Types de lampes'!P52:P60,'Calculs préventive'!$C$3,1)</f>
        <v>0.79120000000000001</v>
      </c>
      <c r="M10" s="4">
        <f>INDEX('Types de lampes'!Q52:Q60,'Calculs préventive'!$C$3,1)</f>
        <v>0.78559999999999997</v>
      </c>
      <c r="N10" s="4">
        <f>INDEX('Types de lampes'!R52:R60,'Calculs préventive'!$C$3,1)</f>
        <v>0.78159999999999996</v>
      </c>
      <c r="O10" s="4">
        <f>INDEX('Types de lampes'!S52:S60,'Calculs préventive'!$C$3,1)</f>
        <v>0.77869999999999995</v>
      </c>
      <c r="P10" s="4">
        <f>INDEX('Types de lampes'!T52:T60,'Calculs préventive'!$C$3,1)</f>
        <v>0.77649999999999997</v>
      </c>
      <c r="Q10" s="4">
        <f>INDEX('Types de lampes'!U52:U60,'Calculs préventive'!$C$3,1)</f>
        <v>0.77470000000000006</v>
      </c>
      <c r="R10" s="4">
        <f>INDEX('Types de lampes'!V52:V60,'Calculs préventive'!$C$3,1)</f>
        <v>0.77300000000000002</v>
      </c>
      <c r="S10" s="4">
        <f>INDEX('Types de lampes'!W52:W60,'Calculs préventive'!$C$3,1)</f>
        <v>0.7712</v>
      </c>
      <c r="T10" s="4">
        <f>INDEX('Types de lampes'!X52:X60,'Calculs préventive'!$C$3,1)</f>
        <v>0.76910000000000001</v>
      </c>
      <c r="U10" s="4">
        <f>INDEX('Types de lampes'!Y52:Y60,'Calculs préventive'!$C$3,1)</f>
        <v>0.76649999999999996</v>
      </c>
      <c r="V10" s="4">
        <f>INDEX('Types de lampes'!Z52:Z60,'Calculs préventive'!$C$3,1)</f>
        <v>0.76329999999999998</v>
      </c>
      <c r="W10" s="4">
        <f>INDEX('Types de lampes'!AA52:AA60,'Calculs préventive'!$C$3,1)</f>
        <v>0.75949999999999995</v>
      </c>
      <c r="X10" s="4">
        <f>INDEX('Types de lampes'!AB52:AB60,'Calculs préventive'!$C$3,1)</f>
        <v>0.75509999999999999</v>
      </c>
      <c r="Y10" s="4">
        <f>INDEX('Types de lampes'!AC52:AC60,'Calculs préventive'!$C$3,1)</f>
        <v>0.75009999999999999</v>
      </c>
      <c r="Z10" s="4">
        <f>INDEX('Types de lampes'!AD52:AD60,'Calculs préventive'!$C$3,1)</f>
        <v>0.74470000000000003</v>
      </c>
      <c r="AA10" s="4">
        <f>INDEX('Types de lampes'!AE52:AE60,'Calculs préventive'!$C$3,1)</f>
        <v>0.7389</v>
      </c>
      <c r="AB10" s="4">
        <f>INDEX('Types de lampes'!AF52:AF60,'Calculs préventive'!$C$3,1)</f>
        <v>0.73309999999999997</v>
      </c>
      <c r="AC10" s="4">
        <f>INDEX('Types de lampes'!AG52:AG60,'Calculs préventive'!$C$3,1)</f>
        <v>0.72740000000000005</v>
      </c>
      <c r="AD10" s="4">
        <f>INDEX('Types de lampes'!AH52:AH60,'Calculs préventive'!$C$3,1)</f>
        <v>0.72219999999999995</v>
      </c>
      <c r="AE10" s="4">
        <f>INDEX('Types de lampes'!AI52:AI60,'Calculs préventive'!$C$3,1)</f>
        <v>0</v>
      </c>
      <c r="AF10" s="4">
        <f>INDEX('Types de lampes'!AJ52:AJ60,'Calculs préventive'!$C$3,1)</f>
        <v>0</v>
      </c>
      <c r="AG10" s="4">
        <f>INDEX('Types de lampes'!AK52:AK60,'Calculs préventive'!$C$3,1)</f>
        <v>0</v>
      </c>
      <c r="AH10" s="4">
        <f>INDEX('Types de lampes'!AL52:AL60,'Calculs préventive'!$C$3,1)</f>
        <v>0</v>
      </c>
      <c r="AI10" s="4">
        <f>INDEX('Types de lampes'!AM52:AM60,'Calculs préventive'!$C$3,1)</f>
        <v>0</v>
      </c>
      <c r="AJ10" s="4">
        <f>INDEX('Types de lampes'!AN52:AN60,'Calculs préventive'!$C$3,1)</f>
        <v>0</v>
      </c>
      <c r="AK10" s="4">
        <f>INDEX('Types de lampes'!AO52:AO60,'Calculs préventive'!$C$3,1)</f>
        <v>0</v>
      </c>
      <c r="AL10" s="4">
        <f>INDEX('Types de lampes'!AP52:AP60,'Calculs préventive'!$C$3,1)</f>
        <v>0</v>
      </c>
      <c r="AM10" s="4">
        <f>INDEX('Types de lampes'!AQ52:AQ60,'Calculs préventive'!$C$3,1)</f>
        <v>0</v>
      </c>
      <c r="AN10" s="4">
        <f>INDEX('Types de lampes'!AR52:AR60,'Calculs préventive'!$C$3,1)</f>
        <v>0</v>
      </c>
      <c r="AO10" s="4">
        <f>INDEX('Types de lampes'!AS52:AS60,'Calculs préventive'!$C$3,1)</f>
        <v>0</v>
      </c>
      <c r="AP10" s="4">
        <f>INDEX('Types de lampes'!AT52:AT60,'Calculs préventive'!$C$3,1)</f>
        <v>0</v>
      </c>
      <c r="AQ10" s="4">
        <f>INDEX('Types de lampes'!AU52:AU60,'Calculs préventive'!$C$3,1)</f>
        <v>0</v>
      </c>
      <c r="AR10" s="4">
        <f>INDEX('Types de lampes'!AV52:AV60,'Calculs préventive'!$C$3,1)</f>
        <v>0</v>
      </c>
      <c r="AS10" s="4">
        <f>INDEX('Types de lampes'!AW52:AW60,'Calculs préventive'!$C$3,1)</f>
        <v>0</v>
      </c>
      <c r="AT10" s="4">
        <f>INDEX('Types de lampes'!AX52:AX60,'Calculs préventive'!$C$3,1)</f>
        <v>0</v>
      </c>
      <c r="AU10" s="4">
        <f>INDEX('Types de lampes'!AY52:AY60,'Calculs préventive'!$C$3,1)</f>
        <v>0</v>
      </c>
      <c r="AV10" s="4">
        <f>INDEX('Types de lampes'!AZ52:AZ60,'Calculs préventive'!$C$3,1)</f>
        <v>0</v>
      </c>
      <c r="AW10" s="4">
        <f>INDEX('Types de lampes'!BA52:BA60,'Calculs préventive'!$C$3,1)</f>
        <v>0</v>
      </c>
      <c r="AX10" s="4">
        <f>INDEX('Types de lampes'!BB52:BB60,'Calculs préventive'!$C$3,1)</f>
        <v>0</v>
      </c>
      <c r="AY10" s="4">
        <f>INDEX('Types de lampes'!BC52:BC60,'Calculs préventive'!$C$3,1)</f>
        <v>0</v>
      </c>
      <c r="AZ10" s="4">
        <f>INDEX('Types de lampes'!BD52:BD60,'Calculs préventive'!$C$3,1)</f>
        <v>0</v>
      </c>
      <c r="BA10" s="4">
        <f>INDEX('Types de lampes'!BE52:BE60,'Calculs préventive'!$C$3,1)</f>
        <v>0</v>
      </c>
    </row>
    <row r="11" spans="2:53" x14ac:dyDescent="0.25">
      <c r="B11" s="138" t="s">
        <v>210</v>
      </c>
      <c r="C11" s="4">
        <f ca="1">IF(C$7&lt;'Maintenance Préventive'!$I$16,C10,OFFSET(C11,0,-$C$13,1,1))</f>
        <v>1</v>
      </c>
      <c r="D11" s="4">
        <f ca="1">IF(D$7&lt;'Maintenance Préventive'!$I$16,D10,OFFSET(D11,0,-$C$13,1,1))</f>
        <v>0.96089999999999998</v>
      </c>
      <c r="E11" s="4">
        <f ca="1">IF(E$7&lt;'Maintenance Préventive'!$I$16,E10,OFFSET(E11,0,-$C$13,1,1))</f>
        <v>0.92120000000000002</v>
      </c>
      <c r="F11" s="4">
        <f ca="1">IF(F$7&lt;'Maintenance Préventive'!$I$16,F10,OFFSET(F11,0,-$C$13,1,1))</f>
        <v>0.88829999999999998</v>
      </c>
      <c r="G11" s="4">
        <f ca="1">IF(G$7&lt;'Maintenance Préventive'!$I$16,G10,OFFSET(G11,0,-$C$13,1,1))</f>
        <v>0.86140000000000005</v>
      </c>
      <c r="H11" s="4">
        <f ca="1">IF(H$7&lt;'Maintenance Préventive'!$I$16,H10,OFFSET(H11,0,-$C$13,1,1))</f>
        <v>0.8397</v>
      </c>
      <c r="I11" s="4">
        <f ca="1">IF(I$7&lt;'Maintenance Préventive'!$I$16,I10,OFFSET(I11,0,-$C$13,1,1))</f>
        <v>0.82250000000000001</v>
      </c>
      <c r="J11" s="4">
        <f ca="1">IF(J$7&lt;'Maintenance Préventive'!$I$16,J10,OFFSET(J11,0,-$C$13,1,1))</f>
        <v>0.80910000000000004</v>
      </c>
      <c r="K11" s="4">
        <f ca="1">IF(K$7&lt;'Maintenance Préventive'!$I$16,K10,OFFSET(K11,0,-$C$13,1,1))</f>
        <v>0.79890000000000005</v>
      </c>
      <c r="L11" s="4">
        <f ca="1">IF(L$7&lt;'Maintenance Préventive'!$I$16,L10,OFFSET(L11,0,-$C$13,1,1))</f>
        <v>0.79120000000000001</v>
      </c>
      <c r="M11" s="4">
        <f ca="1">IF(M$7&lt;'Maintenance Préventive'!$I$16,M10,OFFSET(M11,0,-$C$13,1,1))</f>
        <v>0.78559999999999997</v>
      </c>
      <c r="N11" s="4">
        <f ca="1">IF(N$7&lt;'Maintenance Préventive'!$I$16,N10,OFFSET(N11,0,-$C$13,1,1))</f>
        <v>0.78159999999999996</v>
      </c>
      <c r="O11" s="4">
        <f ca="1">IF(O$7&lt;'Maintenance Préventive'!$I$16,O10,OFFSET(O11,0,-$C$13,1,1))</f>
        <v>0.77869999999999995</v>
      </c>
      <c r="P11" s="4">
        <f ca="1">IF(P$7&lt;'Maintenance Préventive'!$I$16,P10,OFFSET(P11,0,-$C$13,1,1))</f>
        <v>0.77649999999999997</v>
      </c>
      <c r="Q11" s="4">
        <f ca="1">IF(Q$7&lt;'Maintenance Préventive'!$I$16,Q10,OFFSET(Q11,0,-$C$13,1,1))</f>
        <v>0.77470000000000006</v>
      </c>
      <c r="R11" s="4">
        <f ca="1">IF(R$7&lt;'Maintenance Préventive'!$I$16,R10,OFFSET(R11,0,-$C$13,1,1))</f>
        <v>0.77300000000000002</v>
      </c>
      <c r="S11" s="4">
        <f ca="1">IF(S$7&lt;'Maintenance Préventive'!$I$16,S10,OFFSET(S11,0,-$C$13,1,1))</f>
        <v>0.7712</v>
      </c>
      <c r="T11" s="4">
        <f ca="1">IF(T$7&lt;'Maintenance Préventive'!$I$16,T10,OFFSET(T11,0,-$C$13,1,1))</f>
        <v>0.76910000000000001</v>
      </c>
      <c r="U11" s="4">
        <f ca="1">IF(U$7&lt;'Maintenance Préventive'!$I$16,U10,OFFSET(U11,0,-$C$13,1,1))</f>
        <v>0.76649999999999996</v>
      </c>
      <c r="V11" s="4">
        <f ca="1">IF(V$7&lt;'Maintenance Préventive'!$I$16,V10,OFFSET(V11,0,-$C$13,1,1))</f>
        <v>0.76329999999999998</v>
      </c>
      <c r="W11" s="4">
        <f ca="1">IF(W$7&lt;'Maintenance Préventive'!$I$16,W10,OFFSET(W11,0,-$C$13,1,1))</f>
        <v>0.75949999999999995</v>
      </c>
      <c r="X11" s="4">
        <f ca="1">IF(X$7&lt;'Maintenance Préventive'!$I$16,X10,OFFSET(X11,0,-$C$13,1,1))</f>
        <v>0.75509999999999999</v>
      </c>
      <c r="Y11" s="4">
        <f ca="1">IF(Y$7&lt;'Maintenance Préventive'!$I$16,Y10,OFFSET(Y11,0,-$C$13,1,1))</f>
        <v>0.75009999999999999</v>
      </c>
      <c r="Z11" s="4">
        <f ca="1">IF(Z$7&lt;'Maintenance Préventive'!$I$16,Z10,OFFSET(Z11,0,-$C$13,1,1))</f>
        <v>0.74470000000000003</v>
      </c>
      <c r="AA11" s="4">
        <f ca="1">IF(AA$7&lt;'Maintenance Préventive'!$I$16,AA10,OFFSET(AA11,0,-$C$13,1,1))</f>
        <v>0.7389</v>
      </c>
      <c r="AB11" s="4">
        <f ca="1">IF(AB$7&lt;'Maintenance Préventive'!$I$16,AB10,OFFSET(AB11,0,-$C$13,1,1))</f>
        <v>1</v>
      </c>
      <c r="AC11" s="4">
        <f ca="1">IF(AC$7&lt;'Maintenance Préventive'!$I$16,AC10,OFFSET(AC11,0,-$C$13,1,1))</f>
        <v>0.96089999999999998</v>
      </c>
      <c r="AD11" s="4">
        <f ca="1">IF(AD$7&lt;'Maintenance Préventive'!$I$16,AD10,OFFSET(AD11,0,-$C$13,1,1))</f>
        <v>0.92120000000000002</v>
      </c>
      <c r="AE11" s="4">
        <f ca="1">IF(AE$7&lt;'Maintenance Préventive'!$I$16,AE10,OFFSET(AE11,0,-$C$13,1,1))</f>
        <v>0.88829999999999998</v>
      </c>
      <c r="AF11" s="4">
        <f ca="1">IF(AF$7&lt;'Maintenance Préventive'!$I$16,AF10,OFFSET(AF11,0,-$C$13,1,1))</f>
        <v>0.86140000000000005</v>
      </c>
      <c r="AG11" s="4">
        <f ca="1">IF(AG$7&lt;'Maintenance Préventive'!$I$16,AG10,OFFSET(AG11,0,-$C$13,1,1))</f>
        <v>0.8397</v>
      </c>
      <c r="AH11" s="4">
        <f ca="1">IF(AH$7&lt;'Maintenance Préventive'!$I$16,AH10,OFFSET(AH11,0,-$C$13,1,1))</f>
        <v>0.82250000000000001</v>
      </c>
      <c r="AI11" s="4">
        <f ca="1">IF(AI$7&lt;'Maintenance Préventive'!$I$16,AI10,OFFSET(AI11,0,-$C$13,1,1))</f>
        <v>0.80910000000000004</v>
      </c>
      <c r="AJ11" s="4">
        <f ca="1">IF(AJ$7&lt;'Maintenance Préventive'!$I$16,AJ10,OFFSET(AJ11,0,-$C$13,1,1))</f>
        <v>0.79890000000000005</v>
      </c>
      <c r="AK11" s="4">
        <f ca="1">IF(AK$7&lt;'Maintenance Préventive'!$I$16,AK10,OFFSET(AK11,0,-$C$13,1,1))</f>
        <v>0.79120000000000001</v>
      </c>
      <c r="AL11" s="4">
        <f ca="1">IF(AL$7&lt;'Maintenance Préventive'!$I$16,AL10,OFFSET(AL11,0,-$C$13,1,1))</f>
        <v>0.78559999999999997</v>
      </c>
      <c r="AM11" s="4">
        <f ca="1">IF(AM$7&lt;'Maintenance Préventive'!$I$16,AM10,OFFSET(AM11,0,-$C$13,1,1))</f>
        <v>0.78159999999999996</v>
      </c>
      <c r="AN11" s="4">
        <f ca="1">IF(AN$7&lt;'Maintenance Préventive'!$I$16,AN10,OFFSET(AN11,0,-$C$13,1,1))</f>
        <v>0.77869999999999995</v>
      </c>
      <c r="AO11" s="4">
        <f ca="1">IF(AO$7&lt;'Maintenance Préventive'!$I$16,AO10,OFFSET(AO11,0,-$C$13,1,1))</f>
        <v>0.77649999999999997</v>
      </c>
      <c r="AP11" s="4">
        <f ca="1">IF(AP$7&lt;'Maintenance Préventive'!$I$16,AP10,OFFSET(AP11,0,-$C$13,1,1))</f>
        <v>0.77470000000000006</v>
      </c>
      <c r="AQ11" s="4">
        <f ca="1">IF(AQ$7&lt;'Maintenance Préventive'!$I$16,AQ10,OFFSET(AQ11,0,-$C$13,1,1))</f>
        <v>0.77300000000000002</v>
      </c>
      <c r="AR11" s="4">
        <f ca="1">IF(AR$7&lt;'Maintenance Préventive'!$I$16,AR10,OFFSET(AR11,0,-$C$13,1,1))</f>
        <v>0.7712</v>
      </c>
      <c r="AS11" s="4">
        <f ca="1">IF(AS$7&lt;'Maintenance Préventive'!$I$16,AS10,OFFSET(AS11,0,-$C$13,1,1))</f>
        <v>0.76910000000000001</v>
      </c>
      <c r="AT11" s="4">
        <f ca="1">IF(AT$7&lt;'Maintenance Préventive'!$I$16,AT10,OFFSET(AT11,0,-$C$13,1,1))</f>
        <v>0.76649999999999996</v>
      </c>
      <c r="AU11" s="4">
        <f ca="1">IF(AU$7&lt;'Maintenance Préventive'!$I$16,AU10,OFFSET(AU11,0,-$C$13,1,1))</f>
        <v>0.76329999999999998</v>
      </c>
      <c r="AV11" s="4">
        <f ca="1">IF(AV$7&lt;'Maintenance Préventive'!$I$16,AV10,OFFSET(AV11,0,-$C$13,1,1))</f>
        <v>0.75949999999999995</v>
      </c>
      <c r="AW11" s="4">
        <f ca="1">IF(AW$7&lt;'Maintenance Préventive'!$I$16,AW10,OFFSET(AW11,0,-$C$13,1,1))</f>
        <v>0.75509999999999999</v>
      </c>
      <c r="AX11" s="4">
        <f ca="1">IF(AX$7&lt;'Maintenance Préventive'!$I$16,AX10,OFFSET(AX11,0,-$C$13,1,1))</f>
        <v>0.75009999999999999</v>
      </c>
      <c r="AY11" s="4">
        <f ca="1">IF(AY$7&lt;'Maintenance Préventive'!$I$16,AY10,OFFSET(AY11,0,-$C$13,1,1))</f>
        <v>0.74470000000000003</v>
      </c>
      <c r="AZ11" s="4">
        <f ca="1">IF(AZ$7&lt;'Maintenance Préventive'!$I$16,AZ10,OFFSET(AZ11,0,-$C$13,1,1))</f>
        <v>0.7389</v>
      </c>
      <c r="BA11" s="4">
        <f ca="1">IF(BA$7&lt;'Maintenance Préventive'!$I$16,BA10,OFFSET(BA11,0,-$C$13,1,1))</f>
        <v>1</v>
      </c>
    </row>
    <row r="12" spans="2:53" x14ac:dyDescent="0.25">
      <c r="B12" s="4"/>
      <c r="C12" s="4">
        <v>1</v>
      </c>
      <c r="D12" s="4">
        <f>IF(D7&lt;'Maintenance Préventive'!$I$16,'Calculs préventive'!C12+1,1)</f>
        <v>2</v>
      </c>
      <c r="E12" s="4">
        <f>IF(E7&lt;'Maintenance Préventive'!$I$16,'Calculs préventive'!D12+1,1)</f>
        <v>3</v>
      </c>
      <c r="F12" s="4">
        <f>IF(F7&lt;'Maintenance Préventive'!$I$16,'Calculs préventive'!E12+1,1)</f>
        <v>4</v>
      </c>
      <c r="G12" s="4">
        <f>IF(G7&lt;'Maintenance Préventive'!$I$16,'Calculs préventive'!F12+1,1)</f>
        <v>5</v>
      </c>
      <c r="H12" s="4">
        <f>IF(H7&lt;'Maintenance Préventive'!$I$16,'Calculs préventive'!G12+1,1)</f>
        <v>6</v>
      </c>
      <c r="I12" s="4">
        <f>IF(I7&lt;'Maintenance Préventive'!$I$16,'Calculs préventive'!H12+1,1)</f>
        <v>7</v>
      </c>
      <c r="J12" s="4">
        <f>IF(J7&lt;'Maintenance Préventive'!$I$16,'Calculs préventive'!I12+1,1)</f>
        <v>8</v>
      </c>
      <c r="K12" s="4">
        <f>IF(K7&lt;'Maintenance Préventive'!$I$16,'Calculs préventive'!J12+1,1)</f>
        <v>9</v>
      </c>
      <c r="L12" s="4">
        <f>IF(L7&lt;'Maintenance Préventive'!$I$16,'Calculs préventive'!K12+1,1)</f>
        <v>10</v>
      </c>
      <c r="M12" s="4">
        <f>IF(M7&lt;'Maintenance Préventive'!$I$16,'Calculs préventive'!L12+1,1)</f>
        <v>11</v>
      </c>
      <c r="N12" s="4">
        <f>IF(N7&lt;'Maintenance Préventive'!$I$16,'Calculs préventive'!M12+1,1)</f>
        <v>12</v>
      </c>
      <c r="O12" s="4">
        <f>IF(O7&lt;'Maintenance Préventive'!$I$16,'Calculs préventive'!N12+1,1)</f>
        <v>13</v>
      </c>
      <c r="P12" s="4">
        <f>IF(P7&lt;'Maintenance Préventive'!$I$16,'Calculs préventive'!O12+1,1)</f>
        <v>14</v>
      </c>
      <c r="Q12" s="4">
        <f>IF(Q7&lt;'Maintenance Préventive'!$I$16,'Calculs préventive'!P12+1,1)</f>
        <v>15</v>
      </c>
      <c r="R12" s="4">
        <f>IF(R7&lt;'Maintenance Préventive'!$I$16,'Calculs préventive'!Q12+1,1)</f>
        <v>16</v>
      </c>
      <c r="S12" s="4">
        <f>IF(S7&lt;'Maintenance Préventive'!$I$16,'Calculs préventive'!R12+1,1)</f>
        <v>17</v>
      </c>
      <c r="T12" s="4">
        <f>IF(T7&lt;'Maintenance Préventive'!$I$16,'Calculs préventive'!S12+1,1)</f>
        <v>18</v>
      </c>
      <c r="U12" s="4">
        <f>IF(U7&lt;'Maintenance Préventive'!$I$16,'Calculs préventive'!T12+1,1)</f>
        <v>19</v>
      </c>
      <c r="V12" s="4">
        <f>IF(V7&lt;'Maintenance Préventive'!$I$16,'Calculs préventive'!U12+1,1)</f>
        <v>20</v>
      </c>
      <c r="W12" s="4">
        <f>IF(W7&lt;'Maintenance Préventive'!$I$16,'Calculs préventive'!V12+1,1)</f>
        <v>21</v>
      </c>
      <c r="X12" s="4">
        <f>IF(X7&lt;'Maintenance Préventive'!$I$16,'Calculs préventive'!W12+1,1)</f>
        <v>22</v>
      </c>
      <c r="Y12" s="4">
        <f>IF(Y7&lt;'Maintenance Préventive'!$I$16,'Calculs préventive'!X12+1,1)</f>
        <v>23</v>
      </c>
      <c r="Z12" s="4">
        <f>IF(Z7&lt;'Maintenance Préventive'!$I$16,'Calculs préventive'!Y12+1,1)</f>
        <v>24</v>
      </c>
      <c r="AA12" s="4">
        <f>IF(AA7&lt;'Maintenance Préventive'!$I$16,'Calculs préventive'!Z12+1,1)</f>
        <v>25</v>
      </c>
      <c r="AB12" s="4">
        <f>IF(AB7&lt;'Maintenance Préventive'!$I$16,'Calculs préventive'!AA12+1,1)</f>
        <v>1</v>
      </c>
      <c r="AC12" s="4">
        <f>IF(AC7&lt;'Maintenance Préventive'!$I$16,'Calculs préventive'!AB12+1,1)</f>
        <v>1</v>
      </c>
      <c r="AD12" s="4">
        <f>IF(AD7&lt;'Maintenance Préventive'!$I$16,'Calculs préventive'!AC12+1,1)</f>
        <v>1</v>
      </c>
      <c r="AE12" s="4">
        <f>IF(AE7&lt;'Maintenance Préventive'!$I$16,'Calculs préventive'!AD12+1,1)</f>
        <v>1</v>
      </c>
      <c r="AF12" s="4">
        <f>IF(AF7&lt;'Maintenance Préventive'!$I$16,'Calculs préventive'!AE12+1,1)</f>
        <v>1</v>
      </c>
      <c r="AG12" s="4">
        <f>IF(AG7&lt;'Maintenance Préventive'!$I$16,'Calculs préventive'!AF12+1,1)</f>
        <v>1</v>
      </c>
      <c r="AH12" s="4">
        <f>IF(AH7&lt;'Maintenance Préventive'!$I$16,'Calculs préventive'!AG12+1,1)</f>
        <v>1</v>
      </c>
      <c r="AI12" s="4">
        <f>IF(AI7&lt;'Maintenance Préventive'!$I$16,'Calculs préventive'!AH12+1,1)</f>
        <v>1</v>
      </c>
      <c r="AJ12" s="4">
        <f>IF(AJ7&lt;'Maintenance Préventive'!$I$16,'Calculs préventive'!AI12+1,1)</f>
        <v>1</v>
      </c>
      <c r="AK12" s="4">
        <f>IF(AK7&lt;'Maintenance Préventive'!$I$16,'Calculs préventive'!AJ12+1,1)</f>
        <v>1</v>
      </c>
      <c r="AL12" s="4">
        <f>IF(AL7&lt;'Maintenance Préventive'!$I$16,'Calculs préventive'!AK12+1,1)</f>
        <v>1</v>
      </c>
      <c r="AM12" s="4">
        <f>IF(AM7&lt;'Maintenance Préventive'!$I$16,'Calculs préventive'!AL12+1,1)</f>
        <v>1</v>
      </c>
      <c r="AN12" s="4">
        <f>IF(AN7&lt;'Maintenance Préventive'!$I$16,'Calculs préventive'!AM12+1,1)</f>
        <v>1</v>
      </c>
      <c r="AO12" s="4">
        <f>IF(AO7&lt;'Maintenance Préventive'!$I$16,'Calculs préventive'!AN12+1,1)</f>
        <v>1</v>
      </c>
      <c r="AP12" s="4">
        <f>IF(AP7&lt;'Maintenance Préventive'!$I$16,'Calculs préventive'!AO12+1,1)</f>
        <v>1</v>
      </c>
      <c r="AQ12" s="4">
        <f>IF(AQ7&lt;'Maintenance Préventive'!$I$16,'Calculs préventive'!AP12+1,1)</f>
        <v>1</v>
      </c>
      <c r="AR12" s="4">
        <f>IF(AR7&lt;'Maintenance Préventive'!$I$16,'Calculs préventive'!AQ12+1,1)</f>
        <v>1</v>
      </c>
      <c r="AS12" s="4">
        <f>IF(AS7&lt;'Maintenance Préventive'!$I$16,'Calculs préventive'!AR12+1,1)</f>
        <v>1</v>
      </c>
      <c r="AT12" s="4">
        <f>IF(AT7&lt;'Maintenance Préventive'!$I$16,'Calculs préventive'!AS12+1,1)</f>
        <v>1</v>
      </c>
      <c r="AU12" s="4">
        <f>IF(AU7&lt;'Maintenance Préventive'!$I$16,'Calculs préventive'!AT12+1,1)</f>
        <v>1</v>
      </c>
      <c r="AV12" s="4">
        <f>IF(AV7&lt;'Maintenance Préventive'!$I$16,'Calculs préventive'!AU12+1,1)</f>
        <v>1</v>
      </c>
      <c r="AW12" s="4">
        <f>IF(AW7&lt;'Maintenance Préventive'!$I$16,'Calculs préventive'!AV12+1,1)</f>
        <v>1</v>
      </c>
      <c r="AX12" s="4">
        <f>IF(AX7&lt;'Maintenance Préventive'!$I$16,'Calculs préventive'!AW12+1,1)</f>
        <v>1</v>
      </c>
      <c r="AY12" s="4">
        <f>IF(AY7&lt;'Maintenance Préventive'!$I$16,'Calculs préventive'!AX12+1,1)</f>
        <v>1</v>
      </c>
      <c r="AZ12" s="4">
        <f>IF(AZ7&lt;'Maintenance Préventive'!$I$16,'Calculs préventive'!AY12+1,1)</f>
        <v>1</v>
      </c>
      <c r="BA12" s="4">
        <f>IF(BA7&lt;'Maintenance Préventive'!$I$16,'Calculs préventive'!AZ12+1,1)</f>
        <v>1</v>
      </c>
    </row>
    <row r="13" spans="2:53" x14ac:dyDescent="0.25">
      <c r="B13" s="4"/>
      <c r="C13" s="4">
        <f>MAX(C12:BA12)</f>
        <v>25</v>
      </c>
    </row>
    <row r="14" spans="2:53" x14ac:dyDescent="0.25">
      <c r="B14" s="141" t="s">
        <v>71</v>
      </c>
      <c r="C14" s="140">
        <f ca="1">MIN(C11:BA11)</f>
        <v>0.7389</v>
      </c>
    </row>
    <row r="15" spans="2:53" x14ac:dyDescent="0.25">
      <c r="B15" s="115"/>
      <c r="C15" s="129"/>
    </row>
    <row r="16" spans="2:53" x14ac:dyDescent="0.25">
      <c r="B16" s="166" t="s">
        <v>222</v>
      </c>
      <c r="C16" s="166"/>
    </row>
    <row r="17" spans="2:54" x14ac:dyDescent="0.25">
      <c r="B17" s="4" t="s">
        <v>36</v>
      </c>
      <c r="C17" s="4">
        <f>INDEX('Types de lampes'!G4:G12,'Calculs préventive'!$C$3,1)</f>
        <v>1</v>
      </c>
      <c r="D17" s="4">
        <f>INDEX('Types de lampes'!H4:H12,'Calculs préventive'!$C$3,1)</f>
        <v>0.9899</v>
      </c>
      <c r="E17" s="4">
        <f>INDEX('Types de lampes'!I4:I12,'Calculs préventive'!$C$3,1)</f>
        <v>0.98229999999999995</v>
      </c>
      <c r="F17" s="4">
        <f>INDEX('Types de lampes'!J4:J12,'Calculs préventive'!$C$3,1)</f>
        <v>0.9748</v>
      </c>
      <c r="G17" s="4">
        <f>INDEX('Types de lampes'!K4:K12,'Calculs préventive'!$C$3,1)</f>
        <v>0.96609999999999996</v>
      </c>
      <c r="H17" s="4">
        <f>INDEX('Types de lampes'!L4:L12,'Calculs préventive'!$C$3,1)</f>
        <v>0.95520000000000005</v>
      </c>
      <c r="I17" s="4">
        <f>INDEX('Types de lampes'!M4:M12,'Calculs préventive'!$C$3,1)</f>
        <v>0.94140000000000001</v>
      </c>
      <c r="J17" s="4">
        <f>INDEX('Types de lampes'!N4:N12,'Calculs préventive'!$C$3,1)</f>
        <v>0.92449999999999999</v>
      </c>
      <c r="K17" s="4">
        <f>INDEX('Types de lampes'!O4:O12,'Calculs préventive'!$C$3,1)</f>
        <v>0.90410000000000001</v>
      </c>
      <c r="L17" s="4">
        <f>INDEX('Types de lampes'!P4:P12,'Calculs préventive'!$C$3,1)</f>
        <v>0.88049999999999995</v>
      </c>
      <c r="M17" s="4">
        <f>INDEX('Types de lampes'!Q4:Q12,'Calculs préventive'!$C$3,1)</f>
        <v>0.85389999999999999</v>
      </c>
      <c r="N17" s="4">
        <f>INDEX('Types de lampes'!R4:R12,'Calculs préventive'!$C$3,1)</f>
        <v>0.8246</v>
      </c>
      <c r="O17" s="4">
        <f>INDEX('Types de lampes'!S4:S12,'Calculs préventive'!$C$3,1)</f>
        <v>0.79310000000000003</v>
      </c>
      <c r="P17" s="4">
        <f>INDEX('Types de lampes'!T4:T12,'Calculs préventive'!$C$3,1)</f>
        <v>0.75980000000000003</v>
      </c>
      <c r="Q17" s="4">
        <f>INDEX('Types de lampes'!U4:U12,'Calculs préventive'!$C$3,1)</f>
        <v>0.72519999999999996</v>
      </c>
      <c r="R17" s="4">
        <f>INDEX('Types de lampes'!V4:V12,'Calculs préventive'!$C$3,1)</f>
        <v>0.6895</v>
      </c>
      <c r="S17" s="4">
        <f>INDEX('Types de lampes'!W4:W12,'Calculs préventive'!$C$3,1)</f>
        <v>0.6532</v>
      </c>
      <c r="T17" s="4">
        <f>INDEX('Types de lampes'!X4:X12,'Calculs préventive'!$C$3,1)</f>
        <v>0.61629999999999996</v>
      </c>
      <c r="U17" s="4">
        <f>INDEX('Types de lampes'!Y4:Y12,'Calculs préventive'!$C$3,1)</f>
        <v>0.57869999999999999</v>
      </c>
      <c r="V17" s="4">
        <f>INDEX('Types de lampes'!Z4:Z12,'Calculs préventive'!$C$3,1)</f>
        <v>0.54020000000000001</v>
      </c>
      <c r="W17" s="4">
        <f>INDEX('Types de lampes'!AA4:AA12,'Calculs préventive'!$C$3,1)</f>
        <v>0.5</v>
      </c>
      <c r="X17" s="4">
        <f>INDEX('Types de lampes'!AB4:AB12,'Calculs préventive'!$C$3,1)</f>
        <v>0.45729999999999998</v>
      </c>
      <c r="Y17" s="4">
        <f>INDEX('Types de lampes'!AC4:AC12,'Calculs préventive'!$C$3,1)</f>
        <v>0.4108</v>
      </c>
      <c r="Z17" s="4">
        <f>INDEX('Types de lampes'!AD4:AD12,'Calculs préventive'!$C$3,1)</f>
        <v>0.35870000000000002</v>
      </c>
      <c r="AA17" s="4">
        <f>INDEX('Types de lampes'!AE4:AE12,'Calculs préventive'!$C$3,1)</f>
        <v>0.29880000000000001</v>
      </c>
      <c r="AB17" s="4">
        <f>INDEX('Types de lampes'!AF4:AF12,'Calculs préventive'!$C$3,1)</f>
        <v>0.22850000000000001</v>
      </c>
      <c r="AC17" s="4">
        <f>INDEX('Types de lampes'!AG4:AG12,'Calculs préventive'!$C$3,1)</f>
        <v>0.14449999999999999</v>
      </c>
      <c r="AD17" s="4">
        <f>INDEX('Types de lampes'!AH4:AH12,'Calculs préventive'!$C$3,1)</f>
        <v>4.2900000000000001E-2</v>
      </c>
      <c r="AE17" s="4">
        <f>INDEX('Types de lampes'!AI4:AI12,'Calculs préventive'!$C$3,1)</f>
        <v>0</v>
      </c>
      <c r="AF17" s="4">
        <f>INDEX('Types de lampes'!AJ4:AJ12,'Calculs préventive'!$C$3,1)</f>
        <v>0</v>
      </c>
      <c r="AG17" s="4">
        <f>INDEX('Types de lampes'!AK4:AK12,'Calculs préventive'!$C$3,1)</f>
        <v>0</v>
      </c>
      <c r="AH17" s="4">
        <f>INDEX('Types de lampes'!AL4:AL12,'Calculs préventive'!$C$3,1)</f>
        <v>0</v>
      </c>
      <c r="AI17" s="4">
        <f>INDEX('Types de lampes'!AM4:AM12,'Calculs préventive'!$C$3,1)</f>
        <v>0</v>
      </c>
      <c r="AJ17" s="4">
        <f>INDEX('Types de lampes'!AN4:AN12,'Calculs préventive'!$C$3,1)</f>
        <v>0</v>
      </c>
      <c r="AK17" s="4">
        <f>INDEX('Types de lampes'!AO4:AO12,'Calculs préventive'!$C$3,1)</f>
        <v>0</v>
      </c>
      <c r="AL17" s="4">
        <f>INDEX('Types de lampes'!AP4:AP12,'Calculs préventive'!$C$3,1)</f>
        <v>0</v>
      </c>
      <c r="AM17" s="4">
        <f>INDEX('Types de lampes'!AQ4:AQ12,'Calculs préventive'!$C$3,1)</f>
        <v>0</v>
      </c>
      <c r="AN17" s="4">
        <f>INDEX('Types de lampes'!AR4:AR12,'Calculs préventive'!$C$3,1)</f>
        <v>0</v>
      </c>
      <c r="AO17" s="4">
        <f>INDEX('Types de lampes'!AS4:AS12,'Calculs préventive'!$C$3,1)</f>
        <v>0</v>
      </c>
      <c r="AP17" s="4">
        <f>INDEX('Types de lampes'!AT4:AT12,'Calculs préventive'!$C$3,1)</f>
        <v>0</v>
      </c>
      <c r="AQ17" s="4">
        <f>INDEX('Types de lampes'!AU4:AU12,'Calculs préventive'!$C$3,1)</f>
        <v>0</v>
      </c>
      <c r="AR17" s="4">
        <f>INDEX('Types de lampes'!AV4:AV12,'Calculs préventive'!$C$3,1)</f>
        <v>0</v>
      </c>
      <c r="AS17" s="4">
        <f>INDEX('Types de lampes'!AW4:AW12,'Calculs préventive'!$C$3,1)</f>
        <v>0</v>
      </c>
      <c r="AT17" s="4">
        <f>INDEX('Types de lampes'!AX4:AX12,'Calculs préventive'!$C$3,1)</f>
        <v>0</v>
      </c>
      <c r="AU17" s="4">
        <f>INDEX('Types de lampes'!AY4:AY12,'Calculs préventive'!$C$3,1)</f>
        <v>0</v>
      </c>
      <c r="AV17" s="4">
        <f>INDEX('Types de lampes'!AZ4:AZ12,'Calculs préventive'!$C$3,1)</f>
        <v>0</v>
      </c>
      <c r="AW17" s="4">
        <f>INDEX('Types de lampes'!BA4:BA12,'Calculs préventive'!$C$3,1)</f>
        <v>0</v>
      </c>
      <c r="AX17" s="4">
        <f>INDEX('Types de lampes'!BB4:BB12,'Calculs préventive'!$C$3,1)</f>
        <v>0</v>
      </c>
      <c r="AY17" s="4">
        <f>INDEX('Types de lampes'!BC4:BC12,'Calculs préventive'!$C$3,1)</f>
        <v>0</v>
      </c>
      <c r="AZ17" s="4">
        <f>INDEX('Types de lampes'!BD4:BD12,'Calculs préventive'!$C$3,1)</f>
        <v>0</v>
      </c>
      <c r="BA17" s="4">
        <f>INDEX('Types de lampes'!BE4:BE12,'Calculs préventive'!$C$3,1)</f>
        <v>0</v>
      </c>
    </row>
    <row r="18" spans="2:54" x14ac:dyDescent="0.25">
      <c r="B18" s="4" t="s">
        <v>36</v>
      </c>
      <c r="C18" s="4">
        <f ca="1">IF(C7&lt;'Maintenance Préventive'!$I$16,'Calculs préventive'!C17,OFFSET('Calculs préventive'!C18,0,-'Calculs préventive'!$C$13,1,1))</f>
        <v>1</v>
      </c>
      <c r="D18" s="4">
        <f ca="1">IF(D7&lt;'Maintenance Préventive'!$I$16,'Calculs préventive'!D17,OFFSET('Calculs préventive'!D18,0,-'Calculs préventive'!$C$13,1,1))</f>
        <v>0.9899</v>
      </c>
      <c r="E18" s="4">
        <f ca="1">IF(E7&lt;'Maintenance Préventive'!$I$16,'Calculs préventive'!E17,OFFSET('Calculs préventive'!E18,0,-'Calculs préventive'!$C$13,1,1))</f>
        <v>0.98229999999999995</v>
      </c>
      <c r="F18" s="4">
        <f ca="1">IF(F7&lt;'Maintenance Préventive'!$I$16,'Calculs préventive'!F17,OFFSET('Calculs préventive'!F18,0,-'Calculs préventive'!$C$13,1,1))</f>
        <v>0.9748</v>
      </c>
      <c r="G18" s="4">
        <f ca="1">IF(G7&lt;'Maintenance Préventive'!$I$16,'Calculs préventive'!G17,OFFSET('Calculs préventive'!G18,0,-'Calculs préventive'!$C$13,1,1))</f>
        <v>0.96609999999999996</v>
      </c>
      <c r="H18" s="4">
        <f ca="1">IF(H7&lt;'Maintenance Préventive'!$I$16,'Calculs préventive'!H17,OFFSET('Calculs préventive'!H18,0,-'Calculs préventive'!$C$13,1,1))</f>
        <v>0.95520000000000005</v>
      </c>
      <c r="I18" s="4">
        <f ca="1">IF(I7&lt;'Maintenance Préventive'!$I$16,'Calculs préventive'!I17,OFFSET('Calculs préventive'!I18,0,-'Calculs préventive'!$C$13,1,1))</f>
        <v>0.94140000000000001</v>
      </c>
      <c r="J18" s="4">
        <f ca="1">IF(J7&lt;'Maintenance Préventive'!$I$16,'Calculs préventive'!J17,OFFSET('Calculs préventive'!J18,0,-'Calculs préventive'!$C$13,1,1))</f>
        <v>0.92449999999999999</v>
      </c>
      <c r="K18" s="4">
        <f ca="1">IF(K7&lt;'Maintenance Préventive'!$I$16,'Calculs préventive'!K17,OFFSET('Calculs préventive'!K18,0,-'Calculs préventive'!$C$13,1,1))</f>
        <v>0.90410000000000001</v>
      </c>
      <c r="L18" s="4">
        <f ca="1">IF(L7&lt;'Maintenance Préventive'!$I$16,'Calculs préventive'!L17,OFFSET('Calculs préventive'!L18,0,-'Calculs préventive'!$C$13,1,1))</f>
        <v>0.88049999999999995</v>
      </c>
      <c r="M18" s="4">
        <f ca="1">IF(M7&lt;'Maintenance Préventive'!$I$16,'Calculs préventive'!M17,OFFSET('Calculs préventive'!M18,0,-'Calculs préventive'!$C$13,1,1))</f>
        <v>0.85389999999999999</v>
      </c>
      <c r="N18" s="4">
        <f ca="1">IF(N7&lt;'Maintenance Préventive'!$I$16,'Calculs préventive'!N17,OFFSET('Calculs préventive'!N18,0,-'Calculs préventive'!$C$13,1,1))</f>
        <v>0.8246</v>
      </c>
      <c r="O18" s="4">
        <f ca="1">IF(O7&lt;'Maintenance Préventive'!$I$16,'Calculs préventive'!O17,OFFSET('Calculs préventive'!O18,0,-'Calculs préventive'!$C$13,1,1))</f>
        <v>0.79310000000000003</v>
      </c>
      <c r="P18" s="4">
        <f ca="1">IF(P7&lt;'Maintenance Préventive'!$I$16,'Calculs préventive'!P17,OFFSET('Calculs préventive'!P18,0,-'Calculs préventive'!$C$13,1,1))</f>
        <v>0.75980000000000003</v>
      </c>
      <c r="Q18" s="4">
        <f ca="1">IF(Q7&lt;'Maintenance Préventive'!$I$16,'Calculs préventive'!Q17,OFFSET('Calculs préventive'!Q18,0,-'Calculs préventive'!$C$13,1,1))</f>
        <v>0.72519999999999996</v>
      </c>
      <c r="R18" s="4">
        <f ca="1">IF(R7&lt;'Maintenance Préventive'!$I$16,'Calculs préventive'!R17,OFFSET('Calculs préventive'!R18,0,-'Calculs préventive'!$C$13,1,1))</f>
        <v>0.6895</v>
      </c>
      <c r="S18" s="4">
        <f ca="1">IF(S7&lt;'Maintenance Préventive'!$I$16,'Calculs préventive'!S17,OFFSET('Calculs préventive'!S18,0,-'Calculs préventive'!$C$13,1,1))</f>
        <v>0.6532</v>
      </c>
      <c r="T18" s="4">
        <f ca="1">IF(T7&lt;'Maintenance Préventive'!$I$16,'Calculs préventive'!T17,OFFSET('Calculs préventive'!T18,0,-'Calculs préventive'!$C$13,1,1))</f>
        <v>0.61629999999999996</v>
      </c>
      <c r="U18" s="4">
        <f ca="1">IF(U7&lt;'Maintenance Préventive'!$I$16,'Calculs préventive'!U17,OFFSET('Calculs préventive'!U18,0,-'Calculs préventive'!$C$13,1,1))</f>
        <v>0.57869999999999999</v>
      </c>
      <c r="V18" s="4">
        <f ca="1">IF(V7&lt;'Maintenance Préventive'!$I$16,'Calculs préventive'!V17,OFFSET('Calculs préventive'!V18,0,-'Calculs préventive'!$C$13,1,1))</f>
        <v>0.54020000000000001</v>
      </c>
      <c r="W18" s="4">
        <f ca="1">IF(W7&lt;'Maintenance Préventive'!$I$16,'Calculs préventive'!W17,OFFSET('Calculs préventive'!W18,0,-'Calculs préventive'!$C$13,1,1))</f>
        <v>0.5</v>
      </c>
      <c r="X18" s="4">
        <f ca="1">IF(X7&lt;'Maintenance Préventive'!$I$16,'Calculs préventive'!X17,OFFSET('Calculs préventive'!X18,0,-'Calculs préventive'!$C$13,1,1))</f>
        <v>0.45729999999999998</v>
      </c>
      <c r="Y18" s="4">
        <f ca="1">IF(Y7&lt;'Maintenance Préventive'!$I$16,'Calculs préventive'!Y17,OFFSET('Calculs préventive'!Y18,0,-'Calculs préventive'!$C$13,1,1))</f>
        <v>0.4108</v>
      </c>
      <c r="Z18" s="4">
        <f ca="1">IF(Z7&lt;'Maintenance Préventive'!$I$16,'Calculs préventive'!Z17,OFFSET('Calculs préventive'!Z18,0,-'Calculs préventive'!$C$13,1,1))</f>
        <v>0.35870000000000002</v>
      </c>
      <c r="AA18" s="4">
        <f ca="1">IF(AA7&lt;'Maintenance Préventive'!$I$16,'Calculs préventive'!AA17,OFFSET('Calculs préventive'!AA18,0,-'Calculs préventive'!$C$13,1,1))</f>
        <v>0.29880000000000001</v>
      </c>
      <c r="AB18" s="4">
        <f ca="1">IF(AB7&lt;'Maintenance Préventive'!$I$16,'Calculs préventive'!AB17,OFFSET('Calculs préventive'!AB18,0,-'Calculs préventive'!$C$13,1,1))</f>
        <v>1</v>
      </c>
      <c r="AC18" s="4">
        <f ca="1">IF(AC7&lt;'Maintenance Préventive'!$I$16,'Calculs préventive'!AC17,OFFSET('Calculs préventive'!AC18,0,-'Calculs préventive'!$C$13,1,1))</f>
        <v>0.9899</v>
      </c>
      <c r="AD18" s="4">
        <f ca="1">IF(AD7&lt;'Maintenance Préventive'!$I$16,'Calculs préventive'!AD17,OFFSET('Calculs préventive'!AD18,0,-'Calculs préventive'!$C$13,1,1))</f>
        <v>0.98229999999999995</v>
      </c>
      <c r="AE18" s="4">
        <f ca="1">IF(AE7&lt;'Maintenance Préventive'!$I$16,'Calculs préventive'!AE17,OFFSET('Calculs préventive'!AE18,0,-'Calculs préventive'!$C$13,1,1))</f>
        <v>0.9748</v>
      </c>
      <c r="AF18" s="4">
        <f ca="1">IF(AF7&lt;'Maintenance Préventive'!$I$16,'Calculs préventive'!AF17,OFFSET('Calculs préventive'!AF18,0,-'Calculs préventive'!$C$13,1,1))</f>
        <v>0.96609999999999996</v>
      </c>
      <c r="AG18" s="4">
        <f ca="1">IF(AG7&lt;'Maintenance Préventive'!$I$16,'Calculs préventive'!AG17,OFFSET('Calculs préventive'!AG18,0,-'Calculs préventive'!$C$13,1,1))</f>
        <v>0.95520000000000005</v>
      </c>
      <c r="AH18" s="4">
        <f ca="1">IF(AH7&lt;'Maintenance Préventive'!$I$16,'Calculs préventive'!AH17,OFFSET('Calculs préventive'!AH18,0,-'Calculs préventive'!$C$13,1,1))</f>
        <v>0.94140000000000001</v>
      </c>
      <c r="AI18" s="4">
        <f ca="1">IF(AI7&lt;'Maintenance Préventive'!$I$16,'Calculs préventive'!AI17,OFFSET('Calculs préventive'!AI18,0,-'Calculs préventive'!$C$13,1,1))</f>
        <v>0.92449999999999999</v>
      </c>
      <c r="AJ18" s="4">
        <f ca="1">IF(AJ7&lt;'Maintenance Préventive'!$I$16,'Calculs préventive'!AJ17,OFFSET('Calculs préventive'!AJ18,0,-'Calculs préventive'!$C$13,1,1))</f>
        <v>0.90410000000000001</v>
      </c>
      <c r="AK18" s="4">
        <f ca="1">IF(AK7&lt;'Maintenance Préventive'!$I$16,'Calculs préventive'!AK17,OFFSET('Calculs préventive'!AK18,0,-'Calculs préventive'!$C$13,1,1))</f>
        <v>0.88049999999999995</v>
      </c>
      <c r="AL18" s="4">
        <f ca="1">IF(AL7&lt;'Maintenance Préventive'!$I$16,'Calculs préventive'!AL17,OFFSET('Calculs préventive'!AL18,0,-'Calculs préventive'!$C$13,1,1))</f>
        <v>0.85389999999999999</v>
      </c>
      <c r="AM18" s="4">
        <f ca="1">IF(AM7&lt;'Maintenance Préventive'!$I$16,'Calculs préventive'!AM17,OFFSET('Calculs préventive'!AM18,0,-'Calculs préventive'!$C$13,1,1))</f>
        <v>0.8246</v>
      </c>
      <c r="AN18" s="4">
        <f ca="1">IF(AN7&lt;'Maintenance Préventive'!$I$16,'Calculs préventive'!AN17,OFFSET('Calculs préventive'!AN18,0,-'Calculs préventive'!$C$13,1,1))</f>
        <v>0.79310000000000003</v>
      </c>
      <c r="AO18" s="4">
        <f ca="1">IF(AO7&lt;'Maintenance Préventive'!$I$16,'Calculs préventive'!AO17,OFFSET('Calculs préventive'!AO18,0,-'Calculs préventive'!$C$13,1,1))</f>
        <v>0.75980000000000003</v>
      </c>
      <c r="AP18" s="4">
        <f ca="1">IF(AP7&lt;'Maintenance Préventive'!$I$16,'Calculs préventive'!AP17,OFFSET('Calculs préventive'!AP18,0,-'Calculs préventive'!$C$13,1,1))</f>
        <v>0.72519999999999996</v>
      </c>
      <c r="AQ18" s="4">
        <f ca="1">IF(AQ7&lt;'Maintenance Préventive'!$I$16,'Calculs préventive'!AQ17,OFFSET('Calculs préventive'!AQ18,0,-'Calculs préventive'!$C$13,1,1))</f>
        <v>0.6895</v>
      </c>
      <c r="AR18" s="4">
        <f ca="1">IF(AR7&lt;'Maintenance Préventive'!$I$16,'Calculs préventive'!AR17,OFFSET('Calculs préventive'!AR18,0,-'Calculs préventive'!$C$13,1,1))</f>
        <v>0.6532</v>
      </c>
      <c r="AS18" s="4">
        <f ca="1">IF(AS7&lt;'Maintenance Préventive'!$I$16,'Calculs préventive'!AS17,OFFSET('Calculs préventive'!AS18,0,-'Calculs préventive'!$C$13,1,1))</f>
        <v>0.61629999999999996</v>
      </c>
      <c r="AT18" s="4">
        <f ca="1">IF(AT7&lt;'Maintenance Préventive'!$I$16,'Calculs préventive'!AT17,OFFSET('Calculs préventive'!AT18,0,-'Calculs préventive'!$C$13,1,1))</f>
        <v>0.57869999999999999</v>
      </c>
      <c r="AU18" s="4">
        <f ca="1">IF(AU7&lt;'Maintenance Préventive'!$I$16,'Calculs préventive'!AU17,OFFSET('Calculs préventive'!AU18,0,-'Calculs préventive'!$C$13,1,1))</f>
        <v>0.54020000000000001</v>
      </c>
      <c r="AV18" s="4">
        <f ca="1">IF(AV7&lt;'Maintenance Préventive'!$I$16,'Calculs préventive'!AV17,OFFSET('Calculs préventive'!AV18,0,-'Calculs préventive'!$C$13,1,1))</f>
        <v>0.5</v>
      </c>
      <c r="AW18" s="4">
        <f ca="1">IF(AW7&lt;'Maintenance Préventive'!$I$16,'Calculs préventive'!AW17,OFFSET('Calculs préventive'!AW18,0,-'Calculs préventive'!$C$13,1,1))</f>
        <v>0.45729999999999998</v>
      </c>
      <c r="AX18" s="4">
        <f ca="1">IF(AX7&lt;'Maintenance Préventive'!$I$16,'Calculs préventive'!AX17,OFFSET('Calculs préventive'!AX18,0,-'Calculs préventive'!$C$13,1,1))</f>
        <v>0.4108</v>
      </c>
      <c r="AY18" s="4">
        <f ca="1">IF(AY7&lt;'Maintenance Préventive'!$I$16,'Calculs préventive'!AY17,OFFSET('Calculs préventive'!AY18,0,-'Calculs préventive'!$C$13,1,1))</f>
        <v>0.35870000000000002</v>
      </c>
      <c r="AZ18" s="4">
        <f ca="1">IF(AZ7&lt;'Maintenance Préventive'!$I$16,'Calculs préventive'!AZ17,OFFSET('Calculs préventive'!AZ18,0,-'Calculs préventive'!$C$13,1,1))</f>
        <v>0.29880000000000001</v>
      </c>
      <c r="BA18" s="4">
        <f ca="1">IF(BA7&lt;'Maintenance Préventive'!$I$16,'Calculs préventive'!BA17,OFFSET('Calculs préventive'!BA18,0,-'Calculs préventive'!$C$13,1,1))</f>
        <v>1</v>
      </c>
    </row>
    <row r="19" spans="2:54" x14ac:dyDescent="0.25">
      <c r="B19" s="142" t="s">
        <v>36</v>
      </c>
      <c r="C19" s="140">
        <f ca="1">MIN(C18:BA18)</f>
        <v>0.29880000000000001</v>
      </c>
    </row>
    <row r="20" spans="2:54" x14ac:dyDescent="0.25">
      <c r="B20" s="115"/>
      <c r="C20" s="129"/>
    </row>
    <row r="21" spans="2:54" x14ac:dyDescent="0.25">
      <c r="B21" s="166" t="s">
        <v>223</v>
      </c>
      <c r="C21" s="166"/>
    </row>
    <row r="22" spans="2:54" x14ac:dyDescent="0.25">
      <c r="B22" s="4" t="s">
        <v>84</v>
      </c>
      <c r="C22" s="4">
        <f>INDEX('Types de lampes'!G65:G73,'Calculs préventive'!$C$3,1)/100</f>
        <v>0</v>
      </c>
      <c r="D22" s="4">
        <f>INDEX('Types de lampes'!H65:H73,'Calculs préventive'!$C$3,1)</f>
        <v>1.0100000000000051</v>
      </c>
      <c r="E22" s="4">
        <f>INDEX('Types de lampes'!I65:I73,'Calculs préventive'!$C$3,1)</f>
        <v>1.7700000000000102</v>
      </c>
      <c r="F22" s="4">
        <f>INDEX('Types de lampes'!J65:J73,'Calculs préventive'!$C$3,1)</f>
        <v>2.519999999999996</v>
      </c>
      <c r="G22" s="4">
        <f>INDEX('Types de lampes'!K65:K73,'Calculs préventive'!$C$3,1)</f>
        <v>3.3900000000000006</v>
      </c>
      <c r="H22" s="4">
        <f>INDEX('Types de lampes'!L65:L73,'Calculs préventive'!$C$3,1)</f>
        <v>4.4799999999999898</v>
      </c>
      <c r="I22" s="4">
        <f>INDEX('Types de lampes'!M65:M73,'Calculs préventive'!$C$3,1)</f>
        <v>5.8599999999999994</v>
      </c>
      <c r="J22" s="4">
        <f>INDEX('Types de lampes'!N65:N73,'Calculs préventive'!$C$3,1)</f>
        <v>7.5499999999999972</v>
      </c>
      <c r="K22" s="4">
        <f>INDEX('Types de lampes'!O65:O73,'Calculs préventive'!$C$3,1)</f>
        <v>9.5899999999999892</v>
      </c>
      <c r="L22" s="4">
        <f>INDEX('Types de lampes'!P65:P73,'Calculs préventive'!$C$3,1)</f>
        <v>11.949999999999989</v>
      </c>
      <c r="M22" s="4">
        <f>INDEX('Types de lampes'!Q65:Q73,'Calculs préventive'!$C$3,1)</f>
        <v>14.609999999999985</v>
      </c>
      <c r="N22" s="4">
        <f>INDEX('Types de lampes'!R65:R73,'Calculs préventive'!$C$3,1)</f>
        <v>17.539999999999992</v>
      </c>
      <c r="O22" s="4">
        <f>INDEX('Types de lampes'!S65:S73,'Calculs préventive'!$C$3,1)</f>
        <v>20.689999999999984</v>
      </c>
      <c r="P22" s="4">
        <f>INDEX('Types de lampes'!T65:T73,'Calculs préventive'!$C$3,1)</f>
        <v>24.019999999999982</v>
      </c>
      <c r="Q22" s="4">
        <f>INDEX('Types de lampes'!U65:U73,'Calculs préventive'!$C$3,1)</f>
        <v>27.47999999999999</v>
      </c>
      <c r="R22" s="4">
        <f>INDEX('Types de lampes'!V65:V73,'Calculs préventive'!$C$3,1)</f>
        <v>31.049999999999983</v>
      </c>
      <c r="S22" s="4">
        <f>INDEX('Types de lampes'!W65:W73,'Calculs préventive'!$C$3,1)</f>
        <v>34.679999999999978</v>
      </c>
      <c r="T22" s="4">
        <f>INDEX('Types de lampes'!X65:X73,'Calculs préventive'!$C$3,1)</f>
        <v>38.369999999999983</v>
      </c>
      <c r="U22" s="4">
        <f>INDEX('Types de lampes'!Y65:Y73,'Calculs préventive'!$C$3,1)</f>
        <v>42.129999999999981</v>
      </c>
      <c r="V22" s="4">
        <f>INDEX('Types de lampes'!Z65:Z73,'Calculs préventive'!$C$3,1)</f>
        <v>45.979999999999983</v>
      </c>
      <c r="W22" s="4">
        <f>INDEX('Types de lampes'!AA65:AA73,'Calculs préventive'!$C$3,1)</f>
        <v>49.999999999999986</v>
      </c>
      <c r="X22" s="4">
        <f>INDEX('Types de lampes'!AB65:AB73,'Calculs préventive'!$C$3,1)</f>
        <v>54.269999999999989</v>
      </c>
      <c r="Y22" s="4">
        <f>INDEX('Types de lampes'!AC65:AC73,'Calculs préventive'!$C$3,1)</f>
        <v>58.919999999999987</v>
      </c>
      <c r="Z22" s="4">
        <f>INDEX('Types de lampes'!AD65:AD73,'Calculs préventive'!$C$3,1)</f>
        <v>64.13</v>
      </c>
      <c r="AA22" s="4">
        <f>INDEX('Types de lampes'!AE65:AE73,'Calculs préventive'!$C$3,1)</f>
        <v>70.11999999999999</v>
      </c>
      <c r="AB22" s="4">
        <f>INDEX('Types de lampes'!AF65:AF73,'Calculs préventive'!$C$3,1)</f>
        <v>77.149999999999991</v>
      </c>
      <c r="AC22" s="4">
        <f>INDEX('Types de lampes'!AG65:AG73,'Calculs préventive'!$C$3,1)</f>
        <v>85.55</v>
      </c>
      <c r="AD22" s="4">
        <f>INDEX('Types de lampes'!AH65:AH73,'Calculs préventive'!$C$3,1)</f>
        <v>95.71</v>
      </c>
      <c r="AE22" s="4">
        <f>INDEX('Types de lampes'!AI65:AI73,'Calculs préventive'!$C$3,1)</f>
        <v>100</v>
      </c>
      <c r="AF22" s="4">
        <f>INDEX('Types de lampes'!AJ65:AJ73,'Calculs préventive'!$C$3,1)</f>
        <v>100</v>
      </c>
      <c r="AG22" s="4">
        <f>INDEX('Types de lampes'!AK65:AK73,'Calculs préventive'!$C$3,1)</f>
        <v>100</v>
      </c>
      <c r="AH22" s="4">
        <f>INDEX('Types de lampes'!AL65:AL73,'Calculs préventive'!$C$3,1)</f>
        <v>100</v>
      </c>
      <c r="AI22" s="4">
        <f>INDEX('Types de lampes'!AM65:AM73,'Calculs préventive'!$C$3,1)</f>
        <v>100</v>
      </c>
      <c r="AJ22" s="4">
        <f>INDEX('Types de lampes'!AN65:AN73,'Calculs préventive'!$C$3,1)</f>
        <v>100</v>
      </c>
      <c r="AK22" s="4">
        <f>INDEX('Types de lampes'!AO65:AO73,'Calculs préventive'!$C$3,1)</f>
        <v>100</v>
      </c>
      <c r="AL22" s="4">
        <f>INDEX('Types de lampes'!AP65:AP73,'Calculs préventive'!$C$3,1)</f>
        <v>100</v>
      </c>
      <c r="AM22" s="4">
        <f>INDEX('Types de lampes'!AQ65:AQ73,'Calculs préventive'!$C$3,1)</f>
        <v>100</v>
      </c>
      <c r="AN22" s="4">
        <f>INDEX('Types de lampes'!AR65:AR73,'Calculs préventive'!$C$3,1)</f>
        <v>100</v>
      </c>
      <c r="AO22" s="4">
        <f>INDEX('Types de lampes'!AS65:AS73,'Calculs préventive'!$C$3,1)</f>
        <v>100</v>
      </c>
      <c r="AP22" s="4">
        <f>INDEX('Types de lampes'!AT65:AT73,'Calculs préventive'!$C$3,1)</f>
        <v>100</v>
      </c>
      <c r="AQ22" s="4">
        <f>INDEX('Types de lampes'!AU65:AU73,'Calculs préventive'!$C$3,1)</f>
        <v>100</v>
      </c>
      <c r="AR22" s="4">
        <v>100</v>
      </c>
      <c r="AS22" s="4">
        <v>100</v>
      </c>
      <c r="AT22" s="4">
        <v>100</v>
      </c>
      <c r="AU22" s="4">
        <v>100</v>
      </c>
      <c r="AV22" s="4">
        <v>100</v>
      </c>
      <c r="AW22" s="4">
        <v>100</v>
      </c>
      <c r="AX22" s="4">
        <v>100</v>
      </c>
      <c r="AY22" s="4">
        <v>100</v>
      </c>
      <c r="AZ22" s="4">
        <v>100</v>
      </c>
      <c r="BA22" s="4">
        <v>100</v>
      </c>
      <c r="BB22" s="88"/>
    </row>
    <row r="23" spans="2:54" x14ac:dyDescent="0.25">
      <c r="B23" s="4"/>
      <c r="C23" s="4">
        <f>C22/100</f>
        <v>0</v>
      </c>
      <c r="D23" s="4">
        <f t="shared" ref="D23:BA23" si="0">D22/100</f>
        <v>1.0100000000000052E-2</v>
      </c>
      <c r="E23" s="4">
        <f t="shared" si="0"/>
        <v>1.7700000000000101E-2</v>
      </c>
      <c r="F23" s="4">
        <f t="shared" si="0"/>
        <v>2.5199999999999959E-2</v>
      </c>
      <c r="G23" s="4">
        <f t="shared" si="0"/>
        <v>3.3900000000000007E-2</v>
      </c>
      <c r="H23" s="4">
        <f t="shared" si="0"/>
        <v>4.4799999999999895E-2</v>
      </c>
      <c r="I23" s="4">
        <f t="shared" si="0"/>
        <v>5.8599999999999992E-2</v>
      </c>
      <c r="J23" s="4">
        <f t="shared" si="0"/>
        <v>7.549999999999997E-2</v>
      </c>
      <c r="K23" s="4">
        <f t="shared" si="0"/>
        <v>9.5899999999999888E-2</v>
      </c>
      <c r="L23" s="4">
        <f t="shared" si="0"/>
        <v>0.11949999999999988</v>
      </c>
      <c r="M23" s="4">
        <f t="shared" si="0"/>
        <v>0.14609999999999984</v>
      </c>
      <c r="N23" s="4">
        <f t="shared" si="0"/>
        <v>0.17539999999999992</v>
      </c>
      <c r="O23" s="4">
        <f t="shared" si="0"/>
        <v>0.20689999999999983</v>
      </c>
      <c r="P23" s="4">
        <f t="shared" si="0"/>
        <v>0.24019999999999983</v>
      </c>
      <c r="Q23" s="4">
        <f t="shared" si="0"/>
        <v>0.27479999999999988</v>
      </c>
      <c r="R23" s="4">
        <f t="shared" si="0"/>
        <v>0.31049999999999983</v>
      </c>
      <c r="S23" s="4">
        <f t="shared" si="0"/>
        <v>0.34679999999999978</v>
      </c>
      <c r="T23" s="4">
        <f t="shared" si="0"/>
        <v>0.38369999999999982</v>
      </c>
      <c r="U23" s="4">
        <f t="shared" si="0"/>
        <v>0.42129999999999979</v>
      </c>
      <c r="V23" s="4">
        <f t="shared" si="0"/>
        <v>0.45979999999999982</v>
      </c>
      <c r="W23" s="4">
        <f t="shared" si="0"/>
        <v>0.49999999999999983</v>
      </c>
      <c r="X23" s="4">
        <f t="shared" si="0"/>
        <v>0.54269999999999985</v>
      </c>
      <c r="Y23" s="4">
        <f t="shared" si="0"/>
        <v>0.58919999999999983</v>
      </c>
      <c r="Z23" s="4">
        <f t="shared" si="0"/>
        <v>0.64129999999999998</v>
      </c>
      <c r="AA23" s="4">
        <f t="shared" si="0"/>
        <v>0.70119999999999993</v>
      </c>
      <c r="AB23" s="4">
        <f t="shared" si="0"/>
        <v>0.77149999999999996</v>
      </c>
      <c r="AC23" s="4">
        <f t="shared" si="0"/>
        <v>0.85549999999999993</v>
      </c>
      <c r="AD23" s="4">
        <f t="shared" si="0"/>
        <v>0.95709999999999995</v>
      </c>
      <c r="AE23" s="4">
        <f t="shared" si="0"/>
        <v>1</v>
      </c>
      <c r="AF23" s="4">
        <f t="shared" si="0"/>
        <v>1</v>
      </c>
      <c r="AG23" s="4">
        <f t="shared" si="0"/>
        <v>1</v>
      </c>
      <c r="AH23" s="4">
        <f t="shared" si="0"/>
        <v>1</v>
      </c>
      <c r="AI23" s="4">
        <f t="shared" si="0"/>
        <v>1</v>
      </c>
      <c r="AJ23" s="4">
        <f t="shared" si="0"/>
        <v>1</v>
      </c>
      <c r="AK23" s="4">
        <f t="shared" si="0"/>
        <v>1</v>
      </c>
      <c r="AL23" s="4">
        <f t="shared" si="0"/>
        <v>1</v>
      </c>
      <c r="AM23" s="4">
        <f t="shared" si="0"/>
        <v>1</v>
      </c>
      <c r="AN23" s="4">
        <f t="shared" si="0"/>
        <v>1</v>
      </c>
      <c r="AO23" s="4">
        <f t="shared" si="0"/>
        <v>1</v>
      </c>
      <c r="AP23" s="4">
        <f t="shared" si="0"/>
        <v>1</v>
      </c>
      <c r="AQ23" s="4">
        <f t="shared" si="0"/>
        <v>1</v>
      </c>
      <c r="AR23" s="4">
        <f t="shared" si="0"/>
        <v>1</v>
      </c>
      <c r="AS23" s="4">
        <f t="shared" si="0"/>
        <v>1</v>
      </c>
      <c r="AT23" s="4">
        <f t="shared" si="0"/>
        <v>1</v>
      </c>
      <c r="AU23" s="4">
        <f t="shared" si="0"/>
        <v>1</v>
      </c>
      <c r="AV23" s="4">
        <f t="shared" si="0"/>
        <v>1</v>
      </c>
      <c r="AW23" s="4">
        <f t="shared" si="0"/>
        <v>1</v>
      </c>
      <c r="AX23" s="4">
        <f t="shared" si="0"/>
        <v>1</v>
      </c>
      <c r="AY23" s="4">
        <f t="shared" si="0"/>
        <v>1</v>
      </c>
      <c r="AZ23" s="4">
        <f t="shared" si="0"/>
        <v>1</v>
      </c>
      <c r="BA23" s="4">
        <f t="shared" si="0"/>
        <v>1</v>
      </c>
      <c r="BB23" s="88"/>
    </row>
    <row r="24" spans="2:54" x14ac:dyDescent="0.25">
      <c r="B24" s="139" t="s">
        <v>224</v>
      </c>
      <c r="C24" s="4">
        <f ca="1">IF(C7&lt;'Maintenance Préventive'!$I$16,C22,OFFSET(C24,0,-'Calculs préventive'!$C$13,1,1))</f>
        <v>0</v>
      </c>
      <c r="D24" s="4">
        <f ca="1">IF(D7&lt;'Maintenance Préventive'!$I$16,D22,OFFSET(D24,0,-'Calculs préventive'!$C$13,1,1))</f>
        <v>1.0100000000000051</v>
      </c>
      <c r="E24" s="4">
        <f ca="1">IF(E7&lt;'Maintenance Préventive'!$I$16,E22,OFFSET(E24,0,-'Calculs préventive'!$C$13,1,1))</f>
        <v>1.7700000000000102</v>
      </c>
      <c r="F24" s="4">
        <f ca="1">IF(F7&lt;'Maintenance Préventive'!$I$16,F22,OFFSET(F24,0,-'Calculs préventive'!$C$13,1,1))</f>
        <v>2.519999999999996</v>
      </c>
      <c r="G24" s="4">
        <f ca="1">IF(G7&lt;'Maintenance Préventive'!$I$16,G22,OFFSET(G24,0,-'Calculs préventive'!$C$13,1,1))</f>
        <v>3.3900000000000006</v>
      </c>
      <c r="H24" s="4">
        <f ca="1">IF(H7&lt;'Maintenance Préventive'!$I$16,H22,OFFSET(H24,0,-'Calculs préventive'!$C$13,1,1))</f>
        <v>4.4799999999999898</v>
      </c>
      <c r="I24" s="4">
        <f ca="1">IF(I7&lt;'Maintenance Préventive'!$I$16,I22,OFFSET(I24,0,-'Calculs préventive'!$C$13,1,1))</f>
        <v>5.8599999999999994</v>
      </c>
      <c r="J24" s="4">
        <f ca="1">IF(J7&lt;'Maintenance Préventive'!$I$16,J22,OFFSET(J24,0,-'Calculs préventive'!$C$13,1,1))</f>
        <v>7.5499999999999972</v>
      </c>
      <c r="K24" s="4">
        <f ca="1">IF(K7&lt;'Maintenance Préventive'!$I$16,K22,OFFSET(K24,0,-'Calculs préventive'!$C$13,1,1))</f>
        <v>9.5899999999999892</v>
      </c>
      <c r="L24" s="4">
        <f ca="1">IF(L7&lt;'Maintenance Préventive'!$I$16,L22,OFFSET(L24,0,-'Calculs préventive'!$C$13,1,1))</f>
        <v>11.949999999999989</v>
      </c>
      <c r="M24" s="4">
        <f ca="1">IF(M7&lt;'Maintenance Préventive'!$I$16,M22,OFFSET(M24,0,-'Calculs préventive'!$C$13,1,1))</f>
        <v>14.609999999999985</v>
      </c>
      <c r="N24" s="4">
        <f ca="1">IF(N7&lt;'Maintenance Préventive'!$I$16,N22,OFFSET(N24,0,-'Calculs préventive'!$C$13,1,1))</f>
        <v>17.539999999999992</v>
      </c>
      <c r="O24" s="4">
        <f ca="1">IF(O7&lt;'Maintenance Préventive'!$I$16,O22,OFFSET(O24,0,-'Calculs préventive'!$C$13,1,1))</f>
        <v>20.689999999999984</v>
      </c>
      <c r="P24" s="4">
        <f ca="1">IF(P7&lt;'Maintenance Préventive'!$I$16,P22,OFFSET(P24,0,-'Calculs préventive'!$C$13,1,1))</f>
        <v>24.019999999999982</v>
      </c>
      <c r="Q24" s="4">
        <f ca="1">IF(Q7&lt;'Maintenance Préventive'!$I$16,Q22,OFFSET(Q24,0,-'Calculs préventive'!$C$13,1,1))</f>
        <v>27.47999999999999</v>
      </c>
      <c r="R24" s="4">
        <f ca="1">IF(R7&lt;'Maintenance Préventive'!$I$16,R22,OFFSET(R24,0,-'Calculs préventive'!$C$13,1,1))</f>
        <v>31.049999999999983</v>
      </c>
      <c r="S24" s="4">
        <f ca="1">IF(S7&lt;'Maintenance Préventive'!$I$16,S22,OFFSET(S24,0,-'Calculs préventive'!$C$13,1,1))</f>
        <v>34.679999999999978</v>
      </c>
      <c r="T24" s="4">
        <f ca="1">IF(T7&lt;'Maintenance Préventive'!$I$16,T22,OFFSET(T24,0,-'Calculs préventive'!$C$13,1,1))</f>
        <v>38.369999999999983</v>
      </c>
      <c r="U24" s="4">
        <f ca="1">IF(U7&lt;'Maintenance Préventive'!$I$16,U22,OFFSET(U24,0,-'Calculs préventive'!$C$13,1,1))</f>
        <v>42.129999999999981</v>
      </c>
      <c r="V24" s="4">
        <f ca="1">IF(V7&lt;'Maintenance Préventive'!$I$16,V22,OFFSET(V24,0,-'Calculs préventive'!$C$13,1,1))</f>
        <v>45.979999999999983</v>
      </c>
      <c r="W24" s="4">
        <f ca="1">IF(W7&lt;'Maintenance Préventive'!$I$16,W22,OFFSET(W24,0,-'Calculs préventive'!$C$13,1,1))</f>
        <v>49.999999999999986</v>
      </c>
      <c r="X24" s="4">
        <f ca="1">IF(X7&lt;'Maintenance Préventive'!$I$16,X22,OFFSET(X24,0,-'Calculs préventive'!$C$13,1,1))</f>
        <v>54.269999999999989</v>
      </c>
      <c r="Y24" s="4">
        <f ca="1">IF(Y7&lt;'Maintenance Préventive'!$I$16,Y22,OFFSET(Y24,0,-'Calculs préventive'!$C$13,1,1))</f>
        <v>58.919999999999987</v>
      </c>
      <c r="Z24" s="4">
        <f ca="1">IF(Z7&lt;'Maintenance Préventive'!$I$16,Z22,OFFSET(Z24,0,-'Calculs préventive'!$C$13,1,1))</f>
        <v>64.13</v>
      </c>
      <c r="AA24" s="4">
        <f ca="1">IF(AA7&lt;'Maintenance Préventive'!$I$16,AA22,OFFSET(AA24,0,-'Calculs préventive'!$C$13,1,1))</f>
        <v>70.11999999999999</v>
      </c>
      <c r="AB24" s="4">
        <f ca="1">IF(AB7&lt;'Maintenance Préventive'!$I$16,AB22,OFFSET(AB24,0,-'Calculs préventive'!$C$13,1,1))</f>
        <v>0</v>
      </c>
      <c r="AC24" s="4">
        <f ca="1">IF(AC7&lt;'Maintenance Préventive'!$I$16,AC22,OFFSET(AC24,0,-'Calculs préventive'!$C$13,1,1))</f>
        <v>1.0100000000000051</v>
      </c>
      <c r="AD24" s="4">
        <f ca="1">IF(AD7&lt;'Maintenance Préventive'!$I$16,AD22,OFFSET(AD24,0,-'Calculs préventive'!$C$13,1,1))</f>
        <v>1.7700000000000102</v>
      </c>
      <c r="AE24" s="4">
        <f ca="1">IF(AE7&lt;'Maintenance Préventive'!$I$16,AE22,OFFSET(AE24,0,-'Calculs préventive'!$C$13,1,1))</f>
        <v>2.519999999999996</v>
      </c>
      <c r="AF24" s="4">
        <f ca="1">IF(AF7&lt;'Maintenance Préventive'!$I$16,AF22,OFFSET(AF24,0,-'Calculs préventive'!$C$13,1,1))</f>
        <v>3.3900000000000006</v>
      </c>
      <c r="AG24" s="4">
        <f ca="1">IF(AG7&lt;'Maintenance Préventive'!$I$16,AG22,OFFSET(AG24,0,-'Calculs préventive'!$C$13,1,1))</f>
        <v>4.4799999999999898</v>
      </c>
      <c r="AH24" s="4">
        <f ca="1">IF(AH7&lt;'Maintenance Préventive'!$I$16,AH22,OFFSET(AH24,0,-'Calculs préventive'!$C$13,1,1))</f>
        <v>5.8599999999999994</v>
      </c>
      <c r="AI24" s="4">
        <f ca="1">IF(AI7&lt;'Maintenance Préventive'!$I$16,AI22,OFFSET(AI24,0,-'Calculs préventive'!$C$13,1,1))</f>
        <v>7.5499999999999972</v>
      </c>
      <c r="AJ24" s="4">
        <f ca="1">IF(AJ7&lt;'Maintenance Préventive'!$I$16,AJ22,OFFSET(AJ24,0,-'Calculs préventive'!$C$13,1,1))</f>
        <v>9.5899999999999892</v>
      </c>
      <c r="AK24" s="4">
        <f ca="1">IF(AK7&lt;'Maintenance Préventive'!$I$16,AK22,OFFSET(AK24,0,-'Calculs préventive'!$C$13,1,1))</f>
        <v>11.949999999999989</v>
      </c>
      <c r="AL24" s="4">
        <f ca="1">IF(AL7&lt;'Maintenance Préventive'!$I$16,AL22,OFFSET(AL24,0,-'Calculs préventive'!$C$13,1,1))</f>
        <v>14.609999999999985</v>
      </c>
      <c r="AM24" s="4">
        <f ca="1">IF(AM7&lt;'Maintenance Préventive'!$I$16,AM22,OFFSET(AM24,0,-'Calculs préventive'!$C$13,1,1))</f>
        <v>17.539999999999992</v>
      </c>
      <c r="AN24" s="4">
        <f ca="1">IF(AN7&lt;'Maintenance Préventive'!$I$16,AN22,OFFSET(AN24,0,-'Calculs préventive'!$C$13,1,1))</f>
        <v>20.689999999999984</v>
      </c>
      <c r="AO24" s="4">
        <f ca="1">IF(AO7&lt;'Maintenance Préventive'!$I$16,AO22,OFFSET(AO24,0,-'Calculs préventive'!$C$13,1,1))</f>
        <v>24.019999999999982</v>
      </c>
      <c r="AP24" s="4">
        <f ca="1">IF(AP7&lt;'Maintenance Préventive'!$I$16,AP22,OFFSET(AP24,0,-'Calculs préventive'!$C$13,1,1))</f>
        <v>27.47999999999999</v>
      </c>
      <c r="AQ24" s="4">
        <f ca="1">IF(AQ7&lt;'Maintenance Préventive'!$I$16,AQ22,OFFSET(AQ24,0,-'Calculs préventive'!$C$13,1,1))</f>
        <v>31.049999999999983</v>
      </c>
      <c r="AR24" s="4">
        <f ca="1">IF(AR7&lt;'Maintenance Préventive'!$I$16,AR22,OFFSET(AR24,0,-'Calculs préventive'!$C$13,1,1))</f>
        <v>34.679999999999978</v>
      </c>
      <c r="AS24" s="4">
        <f ca="1">IF(AS7&lt;'Maintenance Préventive'!$I$16,AS22,OFFSET(AS24,0,-'Calculs préventive'!$C$13,1,1))</f>
        <v>38.369999999999983</v>
      </c>
      <c r="AT24" s="4">
        <f ca="1">IF(AT7&lt;'Maintenance Préventive'!$I$16,AT22,OFFSET(AT24,0,-'Calculs préventive'!$C$13,1,1))</f>
        <v>42.129999999999981</v>
      </c>
      <c r="AU24" s="4">
        <f ca="1">IF(AU7&lt;'Maintenance Préventive'!$I$16,AU22,OFFSET(AU24,0,-'Calculs préventive'!$C$13,1,1))</f>
        <v>45.979999999999983</v>
      </c>
      <c r="AV24" s="4">
        <f ca="1">IF(AV7&lt;'Maintenance Préventive'!$I$16,AV22,OFFSET(AV24,0,-'Calculs préventive'!$C$13,1,1))</f>
        <v>49.999999999999986</v>
      </c>
      <c r="AW24" s="4">
        <f ca="1">IF(AW7&lt;'Maintenance Préventive'!$I$16,AW22,OFFSET(AW24,0,-'Calculs préventive'!$C$13,1,1))</f>
        <v>54.269999999999989</v>
      </c>
      <c r="AX24" s="4">
        <f ca="1">IF(AX7&lt;'Maintenance Préventive'!$I$16,AX22,OFFSET(AX24,0,-'Calculs préventive'!$C$13,1,1))</f>
        <v>58.919999999999987</v>
      </c>
      <c r="AY24" s="4">
        <f ca="1">IF(AY7&lt;'Maintenance Préventive'!$I$16,AY22,OFFSET(AY24,0,-'Calculs préventive'!$C$13,1,1))</f>
        <v>64.13</v>
      </c>
      <c r="AZ24" s="4">
        <f ca="1">IF(AZ7&lt;'Maintenance Préventive'!$I$16,AZ22,OFFSET(AZ24,0,-'Calculs préventive'!$C$13,1,1))</f>
        <v>70.11999999999999</v>
      </c>
      <c r="BA24" s="4">
        <f ca="1">IF(BA7&lt;'Maintenance Préventive'!$I$16,BA22,OFFSET(BA24,0,-'Calculs préventive'!$C$13,1,1))</f>
        <v>0</v>
      </c>
    </row>
    <row r="25" spans="2:54" x14ac:dyDescent="0.25">
      <c r="B25" s="139"/>
      <c r="C25" s="4">
        <f ca="1">C24/100</f>
        <v>0</v>
      </c>
      <c r="D25" s="4">
        <f t="shared" ref="D25:BA25" ca="1" si="1">D24/100</f>
        <v>1.0100000000000052E-2</v>
      </c>
      <c r="E25" s="4">
        <f t="shared" ca="1" si="1"/>
        <v>1.7700000000000101E-2</v>
      </c>
      <c r="F25" s="4">
        <f t="shared" ca="1" si="1"/>
        <v>2.5199999999999959E-2</v>
      </c>
      <c r="G25" s="4">
        <f t="shared" ca="1" si="1"/>
        <v>3.3900000000000007E-2</v>
      </c>
      <c r="H25" s="4">
        <f t="shared" ca="1" si="1"/>
        <v>4.4799999999999895E-2</v>
      </c>
      <c r="I25" s="4">
        <f t="shared" ca="1" si="1"/>
        <v>5.8599999999999992E-2</v>
      </c>
      <c r="J25" s="4">
        <f t="shared" ca="1" si="1"/>
        <v>7.549999999999997E-2</v>
      </c>
      <c r="K25" s="4">
        <f t="shared" ca="1" si="1"/>
        <v>9.5899999999999888E-2</v>
      </c>
      <c r="L25" s="4">
        <f t="shared" ca="1" si="1"/>
        <v>0.11949999999999988</v>
      </c>
      <c r="M25" s="4">
        <f t="shared" ca="1" si="1"/>
        <v>0.14609999999999984</v>
      </c>
      <c r="N25" s="4">
        <f t="shared" ca="1" si="1"/>
        <v>0.17539999999999992</v>
      </c>
      <c r="O25" s="4">
        <f t="shared" ca="1" si="1"/>
        <v>0.20689999999999983</v>
      </c>
      <c r="P25" s="4">
        <f t="shared" ca="1" si="1"/>
        <v>0.24019999999999983</v>
      </c>
      <c r="Q25" s="4">
        <f t="shared" ca="1" si="1"/>
        <v>0.27479999999999988</v>
      </c>
      <c r="R25" s="4">
        <f t="shared" ca="1" si="1"/>
        <v>0.31049999999999983</v>
      </c>
      <c r="S25" s="4">
        <f t="shared" ca="1" si="1"/>
        <v>0.34679999999999978</v>
      </c>
      <c r="T25" s="4">
        <f t="shared" ca="1" si="1"/>
        <v>0.38369999999999982</v>
      </c>
      <c r="U25" s="4">
        <f t="shared" ca="1" si="1"/>
        <v>0.42129999999999979</v>
      </c>
      <c r="V25" s="4">
        <f t="shared" ca="1" si="1"/>
        <v>0.45979999999999982</v>
      </c>
      <c r="W25" s="4">
        <f t="shared" ca="1" si="1"/>
        <v>0.49999999999999983</v>
      </c>
      <c r="X25" s="4">
        <f t="shared" ca="1" si="1"/>
        <v>0.54269999999999985</v>
      </c>
      <c r="Y25" s="4">
        <f t="shared" ca="1" si="1"/>
        <v>0.58919999999999983</v>
      </c>
      <c r="Z25" s="4">
        <f t="shared" ca="1" si="1"/>
        <v>0.64129999999999998</v>
      </c>
      <c r="AA25" s="4">
        <f t="shared" ca="1" si="1"/>
        <v>0.70119999999999993</v>
      </c>
      <c r="AB25" s="4">
        <f t="shared" ca="1" si="1"/>
        <v>0</v>
      </c>
      <c r="AC25" s="4">
        <f t="shared" ca="1" si="1"/>
        <v>1.0100000000000052E-2</v>
      </c>
      <c r="AD25" s="4">
        <f t="shared" ca="1" si="1"/>
        <v>1.7700000000000101E-2</v>
      </c>
      <c r="AE25" s="4">
        <f t="shared" ca="1" si="1"/>
        <v>2.5199999999999959E-2</v>
      </c>
      <c r="AF25" s="4">
        <f t="shared" ca="1" si="1"/>
        <v>3.3900000000000007E-2</v>
      </c>
      <c r="AG25" s="4">
        <f t="shared" ca="1" si="1"/>
        <v>4.4799999999999895E-2</v>
      </c>
      <c r="AH25" s="4">
        <f t="shared" ca="1" si="1"/>
        <v>5.8599999999999992E-2</v>
      </c>
      <c r="AI25" s="4">
        <f t="shared" ca="1" si="1"/>
        <v>7.549999999999997E-2</v>
      </c>
      <c r="AJ25" s="4">
        <f t="shared" ca="1" si="1"/>
        <v>9.5899999999999888E-2</v>
      </c>
      <c r="AK25" s="4">
        <f t="shared" ca="1" si="1"/>
        <v>0.11949999999999988</v>
      </c>
      <c r="AL25" s="4">
        <f t="shared" ca="1" si="1"/>
        <v>0.14609999999999984</v>
      </c>
      <c r="AM25" s="4">
        <f t="shared" ca="1" si="1"/>
        <v>0.17539999999999992</v>
      </c>
      <c r="AN25" s="4">
        <f t="shared" ca="1" si="1"/>
        <v>0.20689999999999983</v>
      </c>
      <c r="AO25" s="4">
        <f t="shared" ca="1" si="1"/>
        <v>0.24019999999999983</v>
      </c>
      <c r="AP25" s="4">
        <f t="shared" ca="1" si="1"/>
        <v>0.27479999999999988</v>
      </c>
      <c r="AQ25" s="4">
        <f t="shared" ca="1" si="1"/>
        <v>0.31049999999999983</v>
      </c>
      <c r="AR25" s="4">
        <f t="shared" ca="1" si="1"/>
        <v>0.34679999999999978</v>
      </c>
      <c r="AS25" s="4">
        <f t="shared" ca="1" si="1"/>
        <v>0.38369999999999982</v>
      </c>
      <c r="AT25" s="4">
        <f t="shared" ca="1" si="1"/>
        <v>0.42129999999999979</v>
      </c>
      <c r="AU25" s="4">
        <f t="shared" ca="1" si="1"/>
        <v>0.45979999999999982</v>
      </c>
      <c r="AV25" s="4">
        <f t="shared" ca="1" si="1"/>
        <v>0.49999999999999983</v>
      </c>
      <c r="AW25" s="4">
        <f t="shared" ca="1" si="1"/>
        <v>0.54269999999999985</v>
      </c>
      <c r="AX25" s="4">
        <f t="shared" ca="1" si="1"/>
        <v>0.58919999999999983</v>
      </c>
      <c r="AY25" s="4">
        <f t="shared" ca="1" si="1"/>
        <v>0.64129999999999998</v>
      </c>
      <c r="AZ25" s="4">
        <f t="shared" ca="1" si="1"/>
        <v>0.70119999999999993</v>
      </c>
      <c r="BA25" s="4">
        <f t="shared" ca="1" si="1"/>
        <v>0</v>
      </c>
    </row>
    <row r="26" spans="2:54" x14ac:dyDescent="0.25">
      <c r="B26" s="142" t="s">
        <v>85</v>
      </c>
      <c r="C26" s="142">
        <f ca="1">MAX(C24:BA24)</f>
        <v>70.11999999999999</v>
      </c>
    </row>
    <row r="27" spans="2:54" x14ac:dyDescent="0.25">
      <c r="B27" s="130"/>
      <c r="C27" s="130"/>
    </row>
    <row r="28" spans="2:54" x14ac:dyDescent="0.25">
      <c r="B28" s="166" t="s">
        <v>225</v>
      </c>
      <c r="C28" s="166"/>
    </row>
    <row r="29" spans="2:54" x14ac:dyDescent="0.25">
      <c r="B29" s="4" t="s">
        <v>83</v>
      </c>
      <c r="C29" s="4">
        <f t="shared" ref="C29:AH29" si="2">C10*C17</f>
        <v>1</v>
      </c>
      <c r="D29" s="4">
        <f t="shared" si="2"/>
        <v>0.95119491</v>
      </c>
      <c r="E29" s="4">
        <f t="shared" si="2"/>
        <v>0.90489476000000002</v>
      </c>
      <c r="F29" s="4">
        <f t="shared" si="2"/>
        <v>0.86591483999999996</v>
      </c>
      <c r="G29" s="4">
        <f t="shared" si="2"/>
        <v>0.83219854000000004</v>
      </c>
      <c r="H29" s="4">
        <f t="shared" si="2"/>
        <v>0.80208144000000003</v>
      </c>
      <c r="I29" s="4">
        <f t="shared" si="2"/>
        <v>0.77430149999999998</v>
      </c>
      <c r="J29" s="4">
        <f t="shared" si="2"/>
        <v>0.74801295000000001</v>
      </c>
      <c r="K29" s="4">
        <f t="shared" si="2"/>
        <v>0.72228549000000009</v>
      </c>
      <c r="L29" s="4">
        <f t="shared" si="2"/>
        <v>0.69665159999999993</v>
      </c>
      <c r="M29" s="4">
        <f t="shared" si="2"/>
        <v>0.67082383999999995</v>
      </c>
      <c r="N29" s="4">
        <f t="shared" si="2"/>
        <v>0.64450735999999997</v>
      </c>
      <c r="O29" s="4">
        <f t="shared" si="2"/>
        <v>0.61758696999999996</v>
      </c>
      <c r="P29" s="4">
        <f t="shared" si="2"/>
        <v>0.58998470000000003</v>
      </c>
      <c r="Q29" s="4">
        <f t="shared" si="2"/>
        <v>0.56181243999999997</v>
      </c>
      <c r="R29" s="4">
        <f t="shared" si="2"/>
        <v>0.53298350000000005</v>
      </c>
      <c r="S29" s="4">
        <f t="shared" si="2"/>
        <v>0.50374783999999995</v>
      </c>
      <c r="T29" s="4">
        <f t="shared" si="2"/>
        <v>0.47399632999999997</v>
      </c>
      <c r="U29" s="4">
        <f t="shared" si="2"/>
        <v>0.44357354999999998</v>
      </c>
      <c r="V29" s="4">
        <f t="shared" si="2"/>
        <v>0.41233466000000002</v>
      </c>
      <c r="W29" s="4">
        <f t="shared" si="2"/>
        <v>0.37974999999999998</v>
      </c>
      <c r="X29" s="4">
        <f t="shared" si="2"/>
        <v>0.34530722999999997</v>
      </c>
      <c r="Y29" s="4">
        <f t="shared" si="2"/>
        <v>0.30814108000000001</v>
      </c>
      <c r="Z29" s="4">
        <f t="shared" si="2"/>
        <v>0.26712389000000003</v>
      </c>
      <c r="AA29" s="4">
        <f t="shared" si="2"/>
        <v>0.22078332000000001</v>
      </c>
      <c r="AB29" s="4">
        <f t="shared" si="2"/>
        <v>0.16751335000000001</v>
      </c>
      <c r="AC29" s="4">
        <f t="shared" si="2"/>
        <v>0.1051093</v>
      </c>
      <c r="AD29" s="4">
        <f t="shared" si="2"/>
        <v>3.0982379999999997E-2</v>
      </c>
      <c r="AE29" s="4">
        <f t="shared" si="2"/>
        <v>0</v>
      </c>
      <c r="AF29" s="4">
        <f t="shared" si="2"/>
        <v>0</v>
      </c>
      <c r="AG29" s="4">
        <f t="shared" si="2"/>
        <v>0</v>
      </c>
      <c r="AH29" s="4">
        <f t="shared" si="2"/>
        <v>0</v>
      </c>
      <c r="AI29" s="4">
        <f t="shared" ref="AI29:BA29" si="3">AI10*AI17</f>
        <v>0</v>
      </c>
      <c r="AJ29" s="4">
        <f t="shared" si="3"/>
        <v>0</v>
      </c>
      <c r="AK29" s="4">
        <f t="shared" si="3"/>
        <v>0</v>
      </c>
      <c r="AL29" s="4">
        <f t="shared" si="3"/>
        <v>0</v>
      </c>
      <c r="AM29" s="4">
        <f t="shared" si="3"/>
        <v>0</v>
      </c>
      <c r="AN29" s="4">
        <f t="shared" si="3"/>
        <v>0</v>
      </c>
      <c r="AO29" s="4">
        <f t="shared" si="3"/>
        <v>0</v>
      </c>
      <c r="AP29" s="4">
        <f t="shared" si="3"/>
        <v>0</v>
      </c>
      <c r="AQ29" s="4">
        <f t="shared" si="3"/>
        <v>0</v>
      </c>
      <c r="AR29" s="4">
        <f t="shared" si="3"/>
        <v>0</v>
      </c>
      <c r="AS29" s="4">
        <f t="shared" si="3"/>
        <v>0</v>
      </c>
      <c r="AT29" s="4">
        <f t="shared" si="3"/>
        <v>0</v>
      </c>
      <c r="AU29" s="4">
        <f t="shared" si="3"/>
        <v>0</v>
      </c>
      <c r="AV29" s="4">
        <f t="shared" si="3"/>
        <v>0</v>
      </c>
      <c r="AW29" s="4">
        <f t="shared" si="3"/>
        <v>0</v>
      </c>
      <c r="AX29" s="4">
        <f t="shared" si="3"/>
        <v>0</v>
      </c>
      <c r="AY29" s="4">
        <f t="shared" si="3"/>
        <v>0</v>
      </c>
      <c r="AZ29" s="4">
        <f t="shared" si="3"/>
        <v>0</v>
      </c>
      <c r="BA29" s="4">
        <f t="shared" si="3"/>
        <v>0</v>
      </c>
    </row>
    <row r="30" spans="2:54" x14ac:dyDescent="0.25">
      <c r="B30" s="4" t="s">
        <v>82</v>
      </c>
      <c r="C30" s="4">
        <f>C17*C10*INDEX('Liste Préventive'!$K$3:$K$11,'Calculs préventive'!$C$3,1)</f>
        <v>43.625</v>
      </c>
      <c r="D30" s="4">
        <f>D17*D10*INDEX('Liste Préventive'!$K$3:$K$11,'Calculs préventive'!$C$3,1)</f>
        <v>41.49587794875</v>
      </c>
      <c r="E30" s="4">
        <f>E17*E10*INDEX('Liste Préventive'!$K$3:$K$11,'Calculs préventive'!$C$3,1)</f>
        <v>39.476033905000001</v>
      </c>
      <c r="F30" s="4">
        <f>F17*F10*INDEX('Liste Préventive'!$K$3:$K$11,'Calculs préventive'!$C$3,1)</f>
        <v>37.775534895</v>
      </c>
      <c r="G30" s="4">
        <f>G17*G10*INDEX('Liste Préventive'!$K$3:$K$11,'Calculs préventive'!$C$3,1)</f>
        <v>36.304661307500005</v>
      </c>
      <c r="H30" s="4">
        <f>H17*H10*INDEX('Liste Préventive'!$K$3:$K$11,'Calculs préventive'!$C$3,1)</f>
        <v>34.990802819999999</v>
      </c>
      <c r="I30" s="4">
        <f>I17*I10*INDEX('Liste Préventive'!$K$3:$K$11,'Calculs préventive'!$C$3,1)</f>
        <v>33.7789029375</v>
      </c>
      <c r="J30" s="4">
        <f>J17*J10*INDEX('Liste Préventive'!$K$3:$K$11,'Calculs préventive'!$C$3,1)</f>
        <v>32.632064943750002</v>
      </c>
      <c r="K30" s="4">
        <f>K17*K10*INDEX('Liste Préventive'!$K$3:$K$11,'Calculs préventive'!$C$3,1)</f>
        <v>31.509704501250003</v>
      </c>
      <c r="L30" s="4">
        <f>L17*L10*INDEX('Liste Préventive'!$K$3:$K$11,'Calculs préventive'!$C$3,1)</f>
        <v>30.391426049999996</v>
      </c>
      <c r="M30" s="4">
        <f>M17*M10*INDEX('Liste Préventive'!$K$3:$K$11,'Calculs préventive'!$C$3,1)</f>
        <v>29.264690019999996</v>
      </c>
      <c r="N30" s="4">
        <f>N17*N10*INDEX('Liste Préventive'!$K$3:$K$11,'Calculs préventive'!$C$3,1)</f>
        <v>28.116633579999998</v>
      </c>
      <c r="O30" s="4">
        <f>O17*O10*INDEX('Liste Préventive'!$K$3:$K$11,'Calculs préventive'!$C$3,1)</f>
        <v>26.942231566249998</v>
      </c>
      <c r="P30" s="4">
        <f>P17*P10*INDEX('Liste Préventive'!$K$3:$K$11,'Calculs préventive'!$C$3,1)</f>
        <v>25.738082537500002</v>
      </c>
      <c r="Q30" s="4">
        <f>Q17*Q10*INDEX('Liste Préventive'!$K$3:$K$11,'Calculs préventive'!$C$3,1)</f>
        <v>24.509067694999999</v>
      </c>
      <c r="R30" s="4">
        <f>R17*R10*INDEX('Liste Préventive'!$K$3:$K$11,'Calculs préventive'!$C$3,1)</f>
        <v>23.251405187500001</v>
      </c>
      <c r="S30" s="4">
        <f>S17*S10*INDEX('Liste Préventive'!$K$3:$K$11,'Calculs préventive'!$C$3,1)</f>
        <v>21.975999519999998</v>
      </c>
      <c r="T30" s="4">
        <f>T17*T10*INDEX('Liste Préventive'!$K$3:$K$11,'Calculs préventive'!$C$3,1)</f>
        <v>20.678089896249997</v>
      </c>
      <c r="U30" s="4">
        <f>U17*U10*INDEX('Liste Préventive'!$K$3:$K$11,'Calculs préventive'!$C$3,1)</f>
        <v>19.350896118750001</v>
      </c>
      <c r="V30" s="4">
        <f>V17*V10*INDEX('Liste Préventive'!$K$3:$K$11,'Calculs préventive'!$C$3,1)</f>
        <v>17.988099542500002</v>
      </c>
      <c r="W30" s="4">
        <f>W17*W10*INDEX('Liste Préventive'!$K$3:$K$11,'Calculs préventive'!$C$3,1)</f>
        <v>16.566593749999999</v>
      </c>
      <c r="X30" s="4">
        <f>X17*X10*INDEX('Liste Préventive'!$K$3:$K$11,'Calculs préventive'!$C$3,1)</f>
        <v>15.064027908749999</v>
      </c>
      <c r="Y30" s="4">
        <f>Y17*Y10*INDEX('Liste Préventive'!$K$3:$K$11,'Calculs préventive'!$C$3,1)</f>
        <v>13.442654615</v>
      </c>
      <c r="Z30" s="4">
        <f>Z17*Z10*INDEX('Liste Préventive'!$K$3:$K$11,'Calculs préventive'!$C$3,1)</f>
        <v>11.653279701250002</v>
      </c>
      <c r="AA30" s="4">
        <f>AA17*AA10*INDEX('Liste Préventive'!$K$3:$K$11,'Calculs préventive'!$C$3,1)</f>
        <v>9.6316723350000011</v>
      </c>
      <c r="AB30" s="4">
        <f>AB17*AB10*INDEX('Liste Préventive'!$K$3:$K$11,'Calculs préventive'!$C$3,1)</f>
        <v>7.3077698937500006</v>
      </c>
      <c r="AC30" s="4">
        <f>AC17*AC10*INDEX('Liste Préventive'!$K$3:$K$11,'Calculs préventive'!$C$3,1)</f>
        <v>4.5853932125000005</v>
      </c>
      <c r="AD30" s="4">
        <f>AD17*AD10*INDEX('Liste Préventive'!$K$3:$K$11,'Calculs préventive'!$C$3,1)</f>
        <v>1.3516063274999999</v>
      </c>
      <c r="AE30" s="4">
        <f>AE17*AE10*INDEX('Liste Préventive'!$K$3:$K$11,'Calculs préventive'!$C$3,1)</f>
        <v>0</v>
      </c>
      <c r="AF30" s="4">
        <f>AF17*AF10*INDEX('Liste Préventive'!$K$3:$K$11,'Calculs préventive'!$C$3,1)</f>
        <v>0</v>
      </c>
      <c r="AG30" s="4">
        <f>AG17*AG10*INDEX('Liste Préventive'!$K$3:$K$11,'Calculs préventive'!$C$3,1)</f>
        <v>0</v>
      </c>
      <c r="AH30" s="4">
        <f>AH17*AH10*INDEX('Liste Préventive'!$K$3:$K$11,'Calculs préventive'!$C$3,1)</f>
        <v>0</v>
      </c>
      <c r="AI30" s="4">
        <f>AI17*AI10*INDEX('Liste Préventive'!$K$3:$K$11,'Calculs préventive'!$C$3,1)</f>
        <v>0</v>
      </c>
      <c r="AJ30" s="4">
        <f>AJ17*AJ10*INDEX('Liste Préventive'!$K$3:$K$11,'Calculs préventive'!$C$3,1)</f>
        <v>0</v>
      </c>
      <c r="AK30" s="4">
        <f>AK17*AK10*INDEX('Liste Préventive'!$K$3:$K$11,'Calculs préventive'!$C$3,1)</f>
        <v>0</v>
      </c>
      <c r="AL30" s="4">
        <f>AL17*AL10*INDEX('Liste Préventive'!$K$3:$K$11,'Calculs préventive'!$C$3,1)</f>
        <v>0</v>
      </c>
      <c r="AM30" s="4">
        <f>AM17*AM10*INDEX('Liste Préventive'!$K$3:$K$11,'Calculs préventive'!$C$3,1)</f>
        <v>0</v>
      </c>
      <c r="AN30" s="4">
        <f>AN17*AN10*INDEX('Liste Préventive'!$K$3:$K$11,'Calculs préventive'!$C$3,1)</f>
        <v>0</v>
      </c>
      <c r="AO30" s="4">
        <f>AO17*AO10*INDEX('Liste Préventive'!$K$3:$K$11,'Calculs préventive'!$C$3,1)</f>
        <v>0</v>
      </c>
      <c r="AP30" s="4">
        <f>AP17*AP10*INDEX('Liste Préventive'!$K$3:$K$11,'Calculs préventive'!$C$3,1)</f>
        <v>0</v>
      </c>
      <c r="AQ30" s="4">
        <f>AQ17*AQ10*INDEX('Liste Préventive'!$K$3:$K$11,'Calculs préventive'!$C$3,1)</f>
        <v>0</v>
      </c>
      <c r="AR30" s="4">
        <f>AR17*AR10*INDEX('Liste Préventive'!$K$3:$K$11,'Calculs préventive'!$C$3,1)</f>
        <v>0</v>
      </c>
      <c r="AS30" s="4">
        <f>AS17*AS10*INDEX('Liste Préventive'!$K$3:$K$11,'Calculs préventive'!$C$3,1)</f>
        <v>0</v>
      </c>
      <c r="AT30" s="4">
        <f>AT17*AT10*INDEX('Liste Préventive'!$K$3:$K$11,'Calculs préventive'!$C$3,1)</f>
        <v>0</v>
      </c>
      <c r="AU30" s="4">
        <f>AU17*AU10*INDEX('Liste Préventive'!$K$3:$K$11,'Calculs préventive'!$C$3,1)</f>
        <v>0</v>
      </c>
      <c r="AV30" s="4">
        <f>AV17*AV10*INDEX('Liste Préventive'!$K$3:$K$11,'Calculs préventive'!$C$3,1)</f>
        <v>0</v>
      </c>
      <c r="AW30" s="4">
        <f>AW17*AW10*INDEX('Liste Préventive'!$K$3:$K$11,'Calculs préventive'!$C$3,1)</f>
        <v>0</v>
      </c>
      <c r="AX30" s="4">
        <f>AX17*AX10*INDEX('Liste Préventive'!$K$3:$K$11,'Calculs préventive'!$C$3,1)</f>
        <v>0</v>
      </c>
      <c r="AY30" s="4">
        <f>AY17*AY10*INDEX('Liste Préventive'!$K$3:$K$11,'Calculs préventive'!$C$3,1)</f>
        <v>0</v>
      </c>
      <c r="AZ30" s="4">
        <f>AZ17*AZ10*INDEX('Liste Préventive'!$K$3:$K$11,'Calculs préventive'!$C$3,1)</f>
        <v>0</v>
      </c>
      <c r="BA30" s="4">
        <f>BA17*BA10*INDEX('Liste Préventive'!$K$3:$K$11,'Calculs préventive'!$C$3,1)</f>
        <v>0</v>
      </c>
    </row>
    <row r="31" spans="2:54" x14ac:dyDescent="0.25">
      <c r="B31" s="139" t="s">
        <v>86</v>
      </c>
      <c r="C31" s="4">
        <f t="shared" ref="C31:AH31" ca="1" si="4">C18*C11</f>
        <v>1</v>
      </c>
      <c r="D31" s="4">
        <f t="shared" ca="1" si="4"/>
        <v>0.95119491</v>
      </c>
      <c r="E31" s="4">
        <f t="shared" ca="1" si="4"/>
        <v>0.90489476000000002</v>
      </c>
      <c r="F31" s="4">
        <f t="shared" ca="1" si="4"/>
        <v>0.86591483999999996</v>
      </c>
      <c r="G31" s="4">
        <f t="shared" ca="1" si="4"/>
        <v>0.83219854000000004</v>
      </c>
      <c r="H31" s="4">
        <f t="shared" ca="1" si="4"/>
        <v>0.80208144000000003</v>
      </c>
      <c r="I31" s="4">
        <f t="shared" ca="1" si="4"/>
        <v>0.77430149999999998</v>
      </c>
      <c r="J31" s="4">
        <f t="shared" ca="1" si="4"/>
        <v>0.74801295000000001</v>
      </c>
      <c r="K31" s="4">
        <f t="shared" ca="1" si="4"/>
        <v>0.72228549000000009</v>
      </c>
      <c r="L31" s="4">
        <f t="shared" ca="1" si="4"/>
        <v>0.69665159999999993</v>
      </c>
      <c r="M31" s="4">
        <f t="shared" ca="1" si="4"/>
        <v>0.67082383999999995</v>
      </c>
      <c r="N31" s="4">
        <f t="shared" ca="1" si="4"/>
        <v>0.64450735999999997</v>
      </c>
      <c r="O31" s="4">
        <f t="shared" ca="1" si="4"/>
        <v>0.61758696999999996</v>
      </c>
      <c r="P31" s="4">
        <f t="shared" ca="1" si="4"/>
        <v>0.58998470000000003</v>
      </c>
      <c r="Q31" s="4">
        <f t="shared" ca="1" si="4"/>
        <v>0.56181243999999997</v>
      </c>
      <c r="R31" s="4">
        <f t="shared" ca="1" si="4"/>
        <v>0.53298350000000005</v>
      </c>
      <c r="S31" s="4">
        <f t="shared" ca="1" si="4"/>
        <v>0.50374783999999995</v>
      </c>
      <c r="T31" s="4">
        <f t="shared" ca="1" si="4"/>
        <v>0.47399632999999997</v>
      </c>
      <c r="U31" s="4">
        <f t="shared" ca="1" si="4"/>
        <v>0.44357354999999998</v>
      </c>
      <c r="V31" s="4">
        <f t="shared" ca="1" si="4"/>
        <v>0.41233466000000002</v>
      </c>
      <c r="W31" s="4">
        <f t="shared" ca="1" si="4"/>
        <v>0.37974999999999998</v>
      </c>
      <c r="X31" s="4">
        <f t="shared" ca="1" si="4"/>
        <v>0.34530722999999997</v>
      </c>
      <c r="Y31" s="4">
        <f t="shared" ca="1" si="4"/>
        <v>0.30814108000000001</v>
      </c>
      <c r="Z31" s="4">
        <f t="shared" ca="1" si="4"/>
        <v>0.26712389000000003</v>
      </c>
      <c r="AA31" s="4">
        <f t="shared" ca="1" si="4"/>
        <v>0.22078332000000001</v>
      </c>
      <c r="AB31" s="4">
        <f t="shared" ca="1" si="4"/>
        <v>1</v>
      </c>
      <c r="AC31" s="4">
        <f t="shared" ca="1" si="4"/>
        <v>0.95119491</v>
      </c>
      <c r="AD31" s="4">
        <f t="shared" ca="1" si="4"/>
        <v>0.90489476000000002</v>
      </c>
      <c r="AE31" s="4">
        <f t="shared" ca="1" si="4"/>
        <v>0.86591483999999996</v>
      </c>
      <c r="AF31" s="4">
        <f t="shared" ca="1" si="4"/>
        <v>0.83219854000000004</v>
      </c>
      <c r="AG31" s="4">
        <f t="shared" ca="1" si="4"/>
        <v>0.80208144000000003</v>
      </c>
      <c r="AH31" s="4">
        <f t="shared" ca="1" si="4"/>
        <v>0.77430149999999998</v>
      </c>
      <c r="AI31" s="4">
        <f t="shared" ref="AI31:BA31" ca="1" si="5">AI18*AI11</f>
        <v>0.74801295000000001</v>
      </c>
      <c r="AJ31" s="4">
        <f t="shared" ca="1" si="5"/>
        <v>0.72228549000000009</v>
      </c>
      <c r="AK31" s="4">
        <f t="shared" ca="1" si="5"/>
        <v>0.69665159999999993</v>
      </c>
      <c r="AL31" s="4">
        <f t="shared" ca="1" si="5"/>
        <v>0.67082383999999995</v>
      </c>
      <c r="AM31" s="4">
        <f t="shared" ca="1" si="5"/>
        <v>0.64450735999999997</v>
      </c>
      <c r="AN31" s="4">
        <f t="shared" ca="1" si="5"/>
        <v>0.61758696999999996</v>
      </c>
      <c r="AO31" s="4">
        <f t="shared" ca="1" si="5"/>
        <v>0.58998470000000003</v>
      </c>
      <c r="AP31" s="4">
        <f t="shared" ca="1" si="5"/>
        <v>0.56181243999999997</v>
      </c>
      <c r="AQ31" s="4">
        <f t="shared" ca="1" si="5"/>
        <v>0.53298350000000005</v>
      </c>
      <c r="AR31" s="4">
        <f t="shared" ca="1" si="5"/>
        <v>0.50374783999999995</v>
      </c>
      <c r="AS31" s="4">
        <f t="shared" ca="1" si="5"/>
        <v>0.47399632999999997</v>
      </c>
      <c r="AT31" s="4">
        <f t="shared" ca="1" si="5"/>
        <v>0.44357354999999998</v>
      </c>
      <c r="AU31" s="4">
        <f t="shared" ca="1" si="5"/>
        <v>0.41233466000000002</v>
      </c>
      <c r="AV31" s="4">
        <f t="shared" ca="1" si="5"/>
        <v>0.37974999999999998</v>
      </c>
      <c r="AW31" s="4">
        <f t="shared" ca="1" si="5"/>
        <v>0.34530722999999997</v>
      </c>
      <c r="AX31" s="4">
        <f t="shared" ca="1" si="5"/>
        <v>0.30814108000000001</v>
      </c>
      <c r="AY31" s="4">
        <f t="shared" ca="1" si="5"/>
        <v>0.26712389000000003</v>
      </c>
      <c r="AZ31" s="4">
        <f t="shared" ca="1" si="5"/>
        <v>0.22078332000000001</v>
      </c>
      <c r="BA31" s="4">
        <f t="shared" ca="1" si="5"/>
        <v>1</v>
      </c>
    </row>
    <row r="34" spans="2:15" x14ac:dyDescent="0.25">
      <c r="B34" s="4" t="s">
        <v>95</v>
      </c>
      <c r="C34" s="4">
        <f>4*('Liste Préventive'!J15-1)</f>
        <v>8</v>
      </c>
    </row>
    <row r="36" spans="2:15" x14ac:dyDescent="0.25">
      <c r="B36" s="166" t="s">
        <v>226</v>
      </c>
      <c r="C36" s="166"/>
    </row>
    <row r="37" spans="2:15" x14ac:dyDescent="0.25">
      <c r="B37" s="4"/>
      <c r="C37" s="4">
        <v>1</v>
      </c>
      <c r="D37" s="4">
        <v>2</v>
      </c>
      <c r="E37" s="4">
        <v>3</v>
      </c>
      <c r="F37" s="4">
        <v>4</v>
      </c>
      <c r="G37" s="4">
        <v>5</v>
      </c>
      <c r="H37" s="4">
        <v>6</v>
      </c>
      <c r="I37" s="4">
        <v>7</v>
      </c>
      <c r="J37" s="4">
        <v>8</v>
      </c>
      <c r="K37" s="4">
        <v>9</v>
      </c>
      <c r="L37" s="4">
        <v>10</v>
      </c>
      <c r="M37" s="4">
        <v>11</v>
      </c>
      <c r="N37" s="4">
        <v>12</v>
      </c>
      <c r="O37" s="4">
        <v>13</v>
      </c>
    </row>
    <row r="38" spans="2:15" x14ac:dyDescent="0.25">
      <c r="B38" s="4" t="s">
        <v>96</v>
      </c>
      <c r="C38" s="4">
        <f>INDEX('Tables de calculs'!$D$4:$P$39,'Calculs préventive'!$C$34+'Liste Préventive'!$D$4,'Calculs préventive'!C37)</f>
        <v>1</v>
      </c>
      <c r="D38" s="4">
        <f>INDEX('Tables de calculs'!$D$4:$P$39,'Calculs préventive'!$C$34+'Liste Préventive'!$D$4,'Calculs préventive'!D37)</f>
        <v>0.97</v>
      </c>
      <c r="E38" s="4">
        <f>INDEX('Tables de calculs'!$D$4:$P$39,'Calculs préventive'!$C$34+'Liste Préventive'!$D$4,'Calculs préventive'!E37)</f>
        <v>0.96</v>
      </c>
      <c r="F38" s="4">
        <f>INDEX('Tables de calculs'!$D$4:$P$39,'Calculs préventive'!$C$34+'Liste Préventive'!$D$4,'Calculs préventive'!F37)</f>
        <v>0.96</v>
      </c>
      <c r="G38" s="4">
        <f>INDEX('Tables de calculs'!$D$4:$P$39,'Calculs préventive'!$C$34+'Liste Préventive'!$D$4,'Calculs préventive'!G37)</f>
        <v>0.96</v>
      </c>
      <c r="H38" s="4">
        <f>INDEX('Tables de calculs'!$D$4:$P$39,'Calculs préventive'!$C$34+'Liste Préventive'!$D$4,'Calculs préventive'!H37)</f>
        <v>0.96</v>
      </c>
      <c r="I38" s="4">
        <f>INDEX('Tables de calculs'!$D$4:$P$39,'Calculs préventive'!$C$34+'Liste Préventive'!$D$4,'Calculs préventive'!I37)</f>
        <v>0.96</v>
      </c>
      <c r="J38" s="4">
        <f>INDEX('Tables de calculs'!$D$4:$P$39,'Calculs préventive'!$C$34+'Liste Préventive'!$D$4,'Calculs préventive'!J37)</f>
        <v>0.96</v>
      </c>
      <c r="K38" s="4">
        <f>INDEX('Tables de calculs'!$D$4:$P$39,'Calculs préventive'!$C$34+'Liste Préventive'!$D$4,'Calculs préventive'!K37)</f>
        <v>0.96</v>
      </c>
      <c r="L38" s="4">
        <f>INDEX('Tables de calculs'!$D$4:$P$39,'Calculs préventive'!$C$34+'Liste Préventive'!$D$4,'Calculs préventive'!L37)</f>
        <v>0.96</v>
      </c>
      <c r="M38" s="4">
        <f>INDEX('Tables de calculs'!$D$4:$P$39,'Calculs préventive'!$C$34+'Liste Préventive'!$D$4,'Calculs préventive'!M37)</f>
        <v>0.96</v>
      </c>
      <c r="N38" s="4">
        <f>INDEX('Tables de calculs'!$D$4:$P$39,'Calculs préventive'!$C$34+'Liste Préventive'!$D$4,'Calculs préventive'!N37)</f>
        <v>0.96</v>
      </c>
      <c r="O38" s="4">
        <f>INDEX('Tables de calculs'!$D$4:$P$39,'Calculs préventive'!$C$34+'Liste Préventive'!$D$4,'Calculs préventive'!O37)</f>
        <v>0.96</v>
      </c>
    </row>
    <row r="39" spans="2:15" x14ac:dyDescent="0.25">
      <c r="B39" s="4" t="s">
        <v>100</v>
      </c>
      <c r="C39" s="4">
        <f>INDEX('Tables de calculs'!$D$43:$P$78,'Calculs préventive'!$C$34+'Liste Préventive'!$D$4,'Calculs préventive'!C37)</f>
        <v>1</v>
      </c>
      <c r="D39" s="4">
        <f>INDEX('Tables de calculs'!$D$43:$P$78,'Calculs préventive'!$C$34+'Liste Préventive'!$D$4,'Calculs préventive'!D37)</f>
        <v>0.94</v>
      </c>
      <c r="E39" s="4">
        <f>INDEX('Tables de calculs'!$D$43:$P$78,'Calculs préventive'!$C$34+'Liste Préventive'!$D$4,'Calculs préventive'!E37)</f>
        <v>0.93</v>
      </c>
      <c r="F39" s="4">
        <f>INDEX('Tables de calculs'!$D$43:$P$78,'Calculs préventive'!$C$34+'Liste Préventive'!$D$4,'Calculs préventive'!F37)</f>
        <v>0.92</v>
      </c>
      <c r="G39" s="4">
        <f>INDEX('Tables de calculs'!$D$43:$P$78,'Calculs préventive'!$C$34+'Liste Préventive'!$D$4,'Calculs préventive'!G37)</f>
        <v>0.92</v>
      </c>
      <c r="H39" s="4">
        <f>INDEX('Tables de calculs'!$D$43:$P$78,'Calculs préventive'!$C$34+'Liste Préventive'!$D$4,'Calculs préventive'!H37)</f>
        <v>0.92</v>
      </c>
      <c r="I39" s="4">
        <f>INDEX('Tables de calculs'!$D$43:$P$78,'Calculs préventive'!$C$34+'Liste Préventive'!$D$4,'Calculs préventive'!I37)</f>
        <v>0.92</v>
      </c>
      <c r="J39" s="4">
        <f>INDEX('Tables de calculs'!$D$43:$P$78,'Calculs préventive'!$C$34+'Liste Préventive'!$D$4,'Calculs préventive'!J37)</f>
        <v>0.92</v>
      </c>
      <c r="K39" s="4">
        <f>INDEX('Tables de calculs'!$D$43:$P$78,'Calculs préventive'!$C$34+'Liste Préventive'!$D$4,'Calculs préventive'!K37)</f>
        <v>0.92</v>
      </c>
      <c r="L39" s="4">
        <f>INDEX('Tables de calculs'!$D$43:$P$78,'Calculs préventive'!$C$34+'Liste Préventive'!$D$4,'Calculs préventive'!L37)</f>
        <v>0.92</v>
      </c>
      <c r="M39" s="4">
        <f>INDEX('Tables de calculs'!$D$43:$P$78,'Calculs préventive'!$C$34+'Liste Préventive'!$D$4,'Calculs préventive'!M37)</f>
        <v>0.92</v>
      </c>
      <c r="N39" s="4">
        <f>INDEX('Tables de calculs'!$D$43:$P$78,'Calculs préventive'!$C$34+'Liste Préventive'!$D$4,'Calculs préventive'!N37)</f>
        <v>0.92</v>
      </c>
      <c r="O39" s="4">
        <f>INDEX('Tables de calculs'!$D$43:$P$78,'Calculs préventive'!$C$34+'Liste Préventive'!$D$4,'Calculs préventive'!O37)</f>
        <v>0.92</v>
      </c>
    </row>
    <row r="40" spans="2:15" x14ac:dyDescent="0.25">
      <c r="B40" s="4" t="s">
        <v>102</v>
      </c>
      <c r="C40" s="4">
        <f>INDEX('Tables de calculs'!$D$82:$P$117,'Calculs préventive'!$C$34+'Liste Préventive'!$D$4,'Calculs préventive'!C37)</f>
        <v>1</v>
      </c>
      <c r="D40" s="4">
        <f>INDEX('Tables de calculs'!$D$82:$P$117,'Calculs préventive'!$C$34+'Liste Préventive'!$D$4,'Calculs préventive'!D37)</f>
        <v>0.9</v>
      </c>
      <c r="E40" s="4">
        <f>INDEX('Tables de calculs'!$D$82:$P$117,'Calculs préventive'!$C$34+'Liste Préventive'!$D$4,'Calculs préventive'!E37)</f>
        <v>0.88</v>
      </c>
      <c r="F40" s="4">
        <f>INDEX('Tables de calculs'!$D$82:$P$117,'Calculs préventive'!$C$34+'Liste Préventive'!$D$4,'Calculs préventive'!F37)</f>
        <v>0.87</v>
      </c>
      <c r="G40" s="4">
        <f>INDEX('Tables de calculs'!$D$82:$P$117,'Calculs préventive'!$C$34+'Liste Préventive'!$D$4,'Calculs préventive'!G37)</f>
        <v>0.87</v>
      </c>
      <c r="H40" s="4">
        <f>INDEX('Tables de calculs'!$D$82:$P$117,'Calculs préventive'!$C$34+'Liste Préventive'!$D$4,'Calculs préventive'!H37)</f>
        <v>0.87</v>
      </c>
      <c r="I40" s="4">
        <f>INDEX('Tables de calculs'!$D$82:$P$117,'Calculs préventive'!$C$34+'Liste Préventive'!$D$4,'Calculs préventive'!I37)</f>
        <v>0.87</v>
      </c>
      <c r="J40" s="4">
        <f>INDEX('Tables de calculs'!$D$82:$P$117,'Calculs préventive'!$C$34+'Liste Préventive'!$D$4,'Calculs préventive'!J37)</f>
        <v>0.87</v>
      </c>
      <c r="K40" s="4">
        <f>INDEX('Tables de calculs'!$D$82:$P$117,'Calculs préventive'!$C$34+'Liste Préventive'!$D$4,'Calculs préventive'!K37)</f>
        <v>0.87</v>
      </c>
      <c r="L40" s="4">
        <f>INDEX('Tables de calculs'!$D$82:$P$117,'Calculs préventive'!$C$34+'Liste Préventive'!$D$4,'Calculs préventive'!L37)</f>
        <v>0.87</v>
      </c>
      <c r="M40" s="4">
        <f>INDEX('Tables de calculs'!$D$82:$P$117,'Calculs préventive'!$C$34+'Liste Préventive'!$D$4,'Calculs préventive'!M37)</f>
        <v>0.87</v>
      </c>
      <c r="N40" s="4">
        <f>INDEX('Tables de calculs'!$D$82:$P$117,'Calculs préventive'!$C$34+'Liste Préventive'!$D$4,'Calculs préventive'!N37)</f>
        <v>0.87</v>
      </c>
      <c r="O40" s="4">
        <f>INDEX('Tables de calculs'!$D$82:$P$117,'Calculs préventive'!$C$34+'Liste Préventive'!$D$4,'Calculs préventive'!O37)</f>
        <v>0.87</v>
      </c>
    </row>
    <row r="41" spans="2:15" x14ac:dyDescent="0.25">
      <c r="B41" s="132" t="s">
        <v>113</v>
      </c>
      <c r="C41" s="132">
        <f>INDEX(C38:O40,3-'Maintenance Préventive'!I18*2,'Liste Préventive'!S14)</f>
        <v>0.96</v>
      </c>
    </row>
    <row r="43" spans="2:15" x14ac:dyDescent="0.25">
      <c r="B43" s="132" t="s">
        <v>123</v>
      </c>
      <c r="C43" s="132">
        <f>INDEX('Tables de calculs'!C134:I140,'Liste Préventive'!N26,'Liste Préventive'!S4)</f>
        <v>0.84</v>
      </c>
    </row>
    <row r="45" spans="2:15" x14ac:dyDescent="0.25">
      <c r="B45" s="135" t="s">
        <v>136</v>
      </c>
      <c r="C45" s="4">
        <f>INDEX('Tables de calculs'!C154:F160,'Liste Préventive'!N26,'Liste Préventive'!D4)</f>
        <v>3</v>
      </c>
    </row>
    <row r="46" spans="2:15" x14ac:dyDescent="0.25">
      <c r="B46" s="132" t="s">
        <v>137</v>
      </c>
      <c r="C46" s="132">
        <f ca="1">INDEX('Tables de calculs'!C144:I150,'Liste Préventive'!N26,'Liste Préventive'!S4)</f>
        <v>0.17803966924799999</v>
      </c>
    </row>
  </sheetData>
  <mergeCells count="7">
    <mergeCell ref="B28:C28"/>
    <mergeCell ref="B36:C36"/>
    <mergeCell ref="C2:G2"/>
    <mergeCell ref="B9:C9"/>
    <mergeCell ref="B5:C5"/>
    <mergeCell ref="B16:C16"/>
    <mergeCell ref="B21:C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5"/>
  <sheetViews>
    <sheetView workbookViewId="0">
      <selection activeCell="E132" sqref="E132"/>
    </sheetView>
  </sheetViews>
  <sheetFormatPr baseColWidth="10" defaultRowHeight="15" x14ac:dyDescent="0.25"/>
  <cols>
    <col min="1" max="1" width="3.7109375" style="3" customWidth="1"/>
    <col min="2" max="8" width="11.42578125" style="3"/>
    <col min="9" max="9" width="14.140625" style="3" customWidth="1"/>
    <col min="10" max="16384" width="11.42578125" style="3"/>
  </cols>
  <sheetData>
    <row r="2" spans="2:14" ht="15.75" thickBot="1" x14ac:dyDescent="0.3">
      <c r="B2" s="106" t="s">
        <v>142</v>
      </c>
      <c r="C2" s="96"/>
    </row>
    <row r="3" spans="2:14" ht="6" customHeight="1" x14ac:dyDescent="0.25">
      <c r="B3" s="92"/>
      <c r="C3" s="93"/>
      <c r="D3" s="93"/>
      <c r="E3" s="93"/>
      <c r="F3" s="93"/>
      <c r="G3" s="93"/>
      <c r="H3" s="93"/>
      <c r="I3" s="93"/>
      <c r="J3" s="93"/>
      <c r="K3" s="93"/>
      <c r="L3" s="93"/>
      <c r="M3" s="93"/>
      <c r="N3" s="94"/>
    </row>
    <row r="4" spans="2:14" x14ac:dyDescent="0.25">
      <c r="B4" s="95"/>
      <c r="C4" s="96" t="s">
        <v>0</v>
      </c>
      <c r="D4" s="97"/>
      <c r="E4" s="97"/>
      <c r="F4" s="97"/>
      <c r="G4" s="97"/>
      <c r="H4" s="97"/>
      <c r="I4" s="91" t="s">
        <v>2</v>
      </c>
      <c r="J4" s="97"/>
      <c r="K4" s="97"/>
      <c r="L4" s="97"/>
      <c r="M4" s="97"/>
      <c r="N4" s="98"/>
    </row>
    <row r="5" spans="2:14" x14ac:dyDescent="0.25">
      <c r="B5" s="95"/>
      <c r="C5" s="96" t="s">
        <v>6</v>
      </c>
      <c r="D5" s="97"/>
      <c r="E5" s="97"/>
      <c r="F5" s="97"/>
      <c r="G5" s="97"/>
      <c r="H5" s="97"/>
      <c r="I5" s="91">
        <v>2580</v>
      </c>
      <c r="J5" s="96" t="s">
        <v>7</v>
      </c>
      <c r="K5" s="97"/>
      <c r="L5" s="97"/>
      <c r="M5" s="97"/>
      <c r="N5" s="98"/>
    </row>
    <row r="6" spans="2:14" x14ac:dyDescent="0.25">
      <c r="B6" s="95"/>
      <c r="C6" s="96" t="s">
        <v>11</v>
      </c>
      <c r="D6" s="97"/>
      <c r="E6" s="97"/>
      <c r="F6" s="97"/>
      <c r="G6" s="97"/>
      <c r="H6" s="97"/>
      <c r="I6" s="155" t="s">
        <v>19</v>
      </c>
      <c r="J6" s="156"/>
      <c r="K6" s="156"/>
      <c r="L6" s="156"/>
      <c r="M6" s="157"/>
      <c r="N6" s="98"/>
    </row>
    <row r="7" spans="2:14" x14ac:dyDescent="0.25">
      <c r="B7" s="95"/>
      <c r="C7" s="96" t="s">
        <v>9</v>
      </c>
      <c r="D7" s="97"/>
      <c r="E7" s="97"/>
      <c r="F7" s="97"/>
      <c r="G7" s="97"/>
      <c r="H7" s="97"/>
      <c r="I7" s="91">
        <v>6</v>
      </c>
      <c r="J7" s="96" t="s">
        <v>12</v>
      </c>
      <c r="K7" s="97"/>
      <c r="L7" s="97"/>
      <c r="M7" s="97"/>
      <c r="N7" s="98"/>
    </row>
    <row r="8" spans="2:14" x14ac:dyDescent="0.25">
      <c r="B8" s="95"/>
      <c r="C8" s="96" t="s">
        <v>10</v>
      </c>
      <c r="D8" s="97"/>
      <c r="E8" s="97"/>
      <c r="F8" s="97"/>
      <c r="G8" s="97"/>
      <c r="H8" s="97"/>
      <c r="I8" s="91" t="s">
        <v>27</v>
      </c>
      <c r="K8" s="102" t="s">
        <v>146</v>
      </c>
      <c r="L8" s="97"/>
      <c r="M8" s="97"/>
      <c r="N8" s="98"/>
    </row>
    <row r="9" spans="2:14" x14ac:dyDescent="0.25">
      <c r="B9" s="95"/>
      <c r="C9" s="96" t="s">
        <v>103</v>
      </c>
      <c r="D9" s="97"/>
      <c r="E9" s="97"/>
      <c r="F9" s="97"/>
      <c r="G9" s="97"/>
      <c r="H9" s="97"/>
      <c r="I9" s="91">
        <v>0.5</v>
      </c>
      <c r="J9" s="96"/>
      <c r="K9" s="97"/>
      <c r="L9" s="97"/>
      <c r="M9" s="97"/>
      <c r="N9" s="98"/>
    </row>
    <row r="10" spans="2:14" x14ac:dyDescent="0.25">
      <c r="B10" s="95"/>
      <c r="C10" s="96" t="s">
        <v>140</v>
      </c>
      <c r="D10" s="97"/>
      <c r="E10" s="97"/>
      <c r="F10" s="97"/>
      <c r="G10" s="97"/>
      <c r="H10" s="97"/>
      <c r="I10" s="91">
        <v>3</v>
      </c>
      <c r="J10" s="96" t="s">
        <v>12</v>
      </c>
      <c r="K10" s="97"/>
      <c r="L10" s="97"/>
      <c r="M10" s="97"/>
      <c r="N10" s="98"/>
    </row>
    <row r="11" spans="2:14" x14ac:dyDescent="0.25">
      <c r="B11" s="95"/>
      <c r="C11" s="96" t="s">
        <v>104</v>
      </c>
      <c r="D11" s="97"/>
      <c r="E11" s="97"/>
      <c r="F11" s="97"/>
      <c r="G11" s="97"/>
      <c r="H11" s="97"/>
      <c r="I11" s="155" t="s">
        <v>111</v>
      </c>
      <c r="J11" s="156"/>
      <c r="K11" s="156"/>
      <c r="L11" s="156"/>
      <c r="M11" s="157"/>
      <c r="N11" s="98"/>
    </row>
    <row r="12" spans="2:14" x14ac:dyDescent="0.25">
      <c r="B12" s="95"/>
      <c r="C12" s="96" t="s">
        <v>141</v>
      </c>
      <c r="D12" s="97"/>
      <c r="E12" s="97"/>
      <c r="F12" s="97"/>
      <c r="G12" s="97"/>
      <c r="H12" s="97"/>
      <c r="I12" s="91">
        <v>3</v>
      </c>
      <c r="J12" s="96" t="s">
        <v>12</v>
      </c>
      <c r="K12" s="97"/>
      <c r="L12" s="97"/>
      <c r="M12" s="97"/>
      <c r="N12" s="98"/>
    </row>
    <row r="13" spans="2:14" ht="6" customHeight="1" thickBot="1" x14ac:dyDescent="0.3">
      <c r="B13" s="99"/>
      <c r="C13" s="100"/>
      <c r="D13" s="100"/>
      <c r="E13" s="100"/>
      <c r="F13" s="100"/>
      <c r="G13" s="100"/>
      <c r="H13" s="100"/>
      <c r="I13" s="100"/>
      <c r="J13" s="100"/>
      <c r="K13" s="100"/>
      <c r="L13" s="100"/>
      <c r="M13" s="100"/>
      <c r="N13" s="101"/>
    </row>
    <row r="15" spans="2:14" ht="15.75" thickBot="1" x14ac:dyDescent="0.3">
      <c r="B15" s="106" t="s">
        <v>143</v>
      </c>
      <c r="C15" s="96"/>
    </row>
    <row r="16" spans="2:14" ht="6" customHeight="1" x14ac:dyDescent="0.25">
      <c r="B16" s="92"/>
      <c r="C16" s="93"/>
      <c r="D16" s="93"/>
      <c r="E16" s="93"/>
      <c r="F16" s="93"/>
      <c r="G16" s="93"/>
      <c r="H16" s="93"/>
      <c r="I16" s="93"/>
      <c r="J16" s="93"/>
      <c r="K16" s="93"/>
      <c r="L16" s="93"/>
      <c r="M16" s="93"/>
      <c r="N16" s="94"/>
    </row>
    <row r="17" spans="2:14" x14ac:dyDescent="0.25">
      <c r="B17" s="95"/>
      <c r="C17" s="96" t="s">
        <v>144</v>
      </c>
      <c r="D17" s="97"/>
      <c r="E17" s="97"/>
      <c r="F17" s="97"/>
      <c r="G17" s="97"/>
      <c r="H17" s="97"/>
      <c r="I17" s="104">
        <f ca="1">'Calculs Mixte'!E14</f>
        <v>0.63574079079505774</v>
      </c>
      <c r="J17" s="97"/>
      <c r="K17" s="97"/>
      <c r="L17" s="97"/>
      <c r="M17" s="97"/>
      <c r="N17" s="98"/>
    </row>
    <row r="18" spans="2:14" x14ac:dyDescent="0.25">
      <c r="B18" s="95"/>
      <c r="C18" s="96" t="s">
        <v>145</v>
      </c>
      <c r="D18" s="97"/>
      <c r="E18" s="97"/>
      <c r="F18" s="97"/>
      <c r="G18" s="97"/>
      <c r="H18" s="97"/>
      <c r="I18" s="104">
        <f ca="1">'Calculs Mixte'!E16</f>
        <v>51.323758648754627</v>
      </c>
      <c r="J18" s="96" t="s">
        <v>149</v>
      </c>
      <c r="K18" s="97"/>
      <c r="L18" s="97"/>
      <c r="M18" s="97"/>
      <c r="N18" s="98"/>
    </row>
    <row r="19" spans="2:14" x14ac:dyDescent="0.25">
      <c r="B19" s="95"/>
      <c r="C19" s="96" t="s">
        <v>152</v>
      </c>
      <c r="D19" s="97"/>
      <c r="E19" s="97"/>
      <c r="F19" s="97"/>
      <c r="G19" s="97"/>
      <c r="H19" s="97"/>
      <c r="I19" s="104">
        <f>'Calculs Mixte'!E18</f>
        <v>1</v>
      </c>
      <c r="J19" s="97"/>
      <c r="K19" s="97"/>
      <c r="L19" s="97"/>
      <c r="M19" s="97"/>
      <c r="N19" s="98"/>
    </row>
    <row r="20" spans="2:14" x14ac:dyDescent="0.25">
      <c r="B20" s="95"/>
      <c r="C20" s="96" t="s">
        <v>150</v>
      </c>
      <c r="D20" s="97"/>
      <c r="E20" s="97"/>
      <c r="F20" s="97"/>
      <c r="G20" s="97"/>
      <c r="H20" s="97"/>
      <c r="I20" s="104">
        <f>'Calculs Mixte'!E31</f>
        <v>0.98</v>
      </c>
      <c r="J20" s="97"/>
      <c r="K20" s="97"/>
      <c r="L20" s="97"/>
      <c r="M20" s="97"/>
      <c r="N20" s="98"/>
    </row>
    <row r="21" spans="2:14" x14ac:dyDescent="0.25">
      <c r="B21" s="95"/>
      <c r="C21" s="96" t="s">
        <v>151</v>
      </c>
      <c r="D21" s="97"/>
      <c r="E21" s="97"/>
      <c r="F21" s="97"/>
      <c r="G21" s="97"/>
      <c r="H21" s="97"/>
      <c r="I21" s="104">
        <f>'Calculs Mixte'!E27</f>
        <v>0.95</v>
      </c>
      <c r="J21" s="97"/>
      <c r="K21" s="97"/>
      <c r="L21" s="97"/>
      <c r="M21" s="97"/>
      <c r="N21" s="98"/>
    </row>
    <row r="22" spans="2:14" x14ac:dyDescent="0.25">
      <c r="B22" s="95"/>
      <c r="C22" s="96" t="s">
        <v>147</v>
      </c>
      <c r="D22" s="97"/>
      <c r="E22" s="97"/>
      <c r="F22" s="97"/>
      <c r="G22" s="97"/>
      <c r="H22" s="97"/>
      <c r="I22" s="103">
        <f>'Calculs Mixte'!E34</f>
        <v>3</v>
      </c>
      <c r="J22" s="96" t="s">
        <v>12</v>
      </c>
      <c r="K22" s="97"/>
      <c r="L22" s="97"/>
      <c r="M22" s="97"/>
      <c r="N22" s="98"/>
    </row>
    <row r="23" spans="2:14" x14ac:dyDescent="0.25">
      <c r="B23" s="95"/>
      <c r="C23" s="96" t="s">
        <v>148</v>
      </c>
      <c r="D23" s="97"/>
      <c r="E23" s="97"/>
      <c r="F23" s="97"/>
      <c r="G23" s="97"/>
      <c r="H23" s="97"/>
      <c r="I23" s="104">
        <f ca="1">'Calculs Mixte'!E35</f>
        <v>0.59187467623019874</v>
      </c>
      <c r="J23" s="97"/>
      <c r="K23" s="97"/>
      <c r="L23" s="97"/>
      <c r="M23" s="97"/>
      <c r="N23" s="98"/>
    </row>
    <row r="24" spans="2:14" ht="6" customHeight="1" thickBot="1" x14ac:dyDescent="0.3">
      <c r="B24" s="99"/>
      <c r="C24" s="105"/>
      <c r="D24" s="100"/>
      <c r="E24" s="100"/>
      <c r="F24" s="100"/>
      <c r="G24" s="100"/>
      <c r="H24" s="100"/>
      <c r="I24" s="100"/>
      <c r="J24" s="100"/>
      <c r="K24" s="100"/>
      <c r="L24" s="100"/>
      <c r="M24" s="100"/>
      <c r="N24" s="101"/>
    </row>
    <row r="26" spans="2:14" ht="15.75" thickBot="1" x14ac:dyDescent="0.3">
      <c r="B26" s="106" t="s">
        <v>153</v>
      </c>
    </row>
    <row r="27" spans="2:14" ht="15.75" thickBot="1" x14ac:dyDescent="0.3">
      <c r="B27" s="92"/>
      <c r="C27" s="93"/>
      <c r="D27" s="93"/>
      <c r="E27" s="93"/>
      <c r="F27" s="93"/>
      <c r="G27" s="93"/>
      <c r="H27" s="93"/>
      <c r="I27" s="93"/>
      <c r="J27" s="93"/>
      <c r="K27" s="93"/>
      <c r="L27" s="93"/>
      <c r="M27" s="93"/>
      <c r="N27" s="94"/>
    </row>
    <row r="28" spans="2:14" x14ac:dyDescent="0.25">
      <c r="B28" s="95"/>
      <c r="C28" s="97"/>
      <c r="D28" s="97"/>
      <c r="E28" s="143" t="s">
        <v>154</v>
      </c>
      <c r="F28" s="144"/>
      <c r="G28" s="144"/>
      <c r="H28" s="144"/>
      <c r="I28" s="144"/>
      <c r="J28" s="144"/>
      <c r="K28" s="145"/>
      <c r="L28" s="97"/>
      <c r="M28" s="97"/>
      <c r="N28" s="98"/>
    </row>
    <row r="29" spans="2:14" ht="15.75" thickBot="1" x14ac:dyDescent="0.3">
      <c r="B29" s="95"/>
      <c r="C29" s="97"/>
      <c r="D29" s="97"/>
      <c r="E29" s="146"/>
      <c r="F29" s="147"/>
      <c r="G29" s="147"/>
      <c r="H29" s="147"/>
      <c r="I29" s="147"/>
      <c r="J29" s="147"/>
      <c r="K29" s="148"/>
      <c r="L29" s="97"/>
      <c r="M29" s="97"/>
      <c r="N29" s="98"/>
    </row>
    <row r="30" spans="2:14" x14ac:dyDescent="0.25">
      <c r="B30" s="95"/>
      <c r="C30" s="97"/>
      <c r="D30" s="97"/>
      <c r="E30" s="97"/>
      <c r="F30" s="97"/>
      <c r="G30" s="97"/>
      <c r="H30" s="97"/>
      <c r="I30" s="97"/>
      <c r="J30" s="97"/>
      <c r="K30" s="97"/>
      <c r="L30" s="97"/>
      <c r="M30" s="97"/>
      <c r="N30" s="98"/>
    </row>
    <row r="31" spans="2:14" x14ac:dyDescent="0.25">
      <c r="B31" s="95"/>
      <c r="C31" s="97"/>
      <c r="D31" s="97"/>
      <c r="E31" s="97"/>
      <c r="F31" s="97"/>
      <c r="G31" s="97"/>
      <c r="H31" s="97"/>
      <c r="I31" s="97"/>
      <c r="J31" s="97"/>
      <c r="K31" s="97"/>
      <c r="L31" s="97"/>
      <c r="M31" s="97"/>
      <c r="N31" s="98"/>
    </row>
    <row r="32" spans="2:14" x14ac:dyDescent="0.25">
      <c r="B32" s="95"/>
      <c r="C32" s="97"/>
      <c r="D32" s="97"/>
      <c r="E32" s="97"/>
      <c r="F32" s="97"/>
      <c r="G32" s="97"/>
      <c r="H32" s="97"/>
      <c r="I32" s="97"/>
      <c r="J32" s="97"/>
      <c r="K32" s="97"/>
      <c r="L32" s="97"/>
      <c r="M32" s="97"/>
      <c r="N32" s="98"/>
    </row>
    <row r="33" spans="2:14" x14ac:dyDescent="0.25">
      <c r="B33" s="95"/>
      <c r="C33" s="97"/>
      <c r="D33" s="97"/>
      <c r="E33" s="97"/>
      <c r="F33" s="97"/>
      <c r="G33" s="97"/>
      <c r="H33" s="97"/>
      <c r="I33" s="97"/>
      <c r="J33" s="97"/>
      <c r="K33" s="97"/>
      <c r="L33" s="97"/>
      <c r="M33" s="97"/>
      <c r="N33" s="98"/>
    </row>
    <row r="34" spans="2:14" x14ac:dyDescent="0.25">
      <c r="B34" s="95"/>
      <c r="C34" s="97"/>
      <c r="D34" s="97"/>
      <c r="E34" s="97"/>
      <c r="F34" s="97"/>
      <c r="G34" s="97"/>
      <c r="H34" s="97"/>
      <c r="I34" s="97"/>
      <c r="J34" s="97"/>
      <c r="K34" s="97"/>
      <c r="L34" s="97"/>
      <c r="M34" s="97"/>
      <c r="N34" s="98"/>
    </row>
    <row r="35" spans="2:14" x14ac:dyDescent="0.25">
      <c r="B35" s="95"/>
      <c r="C35" s="97"/>
      <c r="D35" s="97"/>
      <c r="E35" s="97"/>
      <c r="F35" s="97"/>
      <c r="G35" s="97"/>
      <c r="H35" s="97"/>
      <c r="I35" s="97"/>
      <c r="J35" s="97"/>
      <c r="K35" s="97"/>
      <c r="L35" s="97"/>
      <c r="M35" s="97"/>
      <c r="N35" s="98"/>
    </row>
    <row r="36" spans="2:14" x14ac:dyDescent="0.25">
      <c r="B36" s="95"/>
      <c r="C36" s="97"/>
      <c r="D36" s="97"/>
      <c r="E36" s="97"/>
      <c r="F36" s="97"/>
      <c r="G36" s="97"/>
      <c r="H36" s="97"/>
      <c r="I36" s="97"/>
      <c r="J36" s="97"/>
      <c r="K36" s="97"/>
      <c r="L36" s="97"/>
      <c r="M36" s="97"/>
      <c r="N36" s="98"/>
    </row>
    <row r="37" spans="2:14" x14ac:dyDescent="0.25">
      <c r="B37" s="95"/>
      <c r="C37" s="97"/>
      <c r="D37" s="97"/>
      <c r="E37" s="97"/>
      <c r="F37" s="97"/>
      <c r="G37" s="97"/>
      <c r="H37" s="97"/>
      <c r="I37" s="97"/>
      <c r="J37" s="97"/>
      <c r="K37" s="97"/>
      <c r="L37" s="97"/>
      <c r="M37" s="97"/>
      <c r="N37" s="98"/>
    </row>
    <row r="38" spans="2:14" x14ac:dyDescent="0.25">
      <c r="B38" s="95"/>
      <c r="C38" s="97"/>
      <c r="D38" s="97"/>
      <c r="E38" s="97"/>
      <c r="F38" s="97"/>
      <c r="G38" s="97"/>
      <c r="H38" s="97"/>
      <c r="I38" s="97"/>
      <c r="J38" s="97"/>
      <c r="K38" s="97"/>
      <c r="L38" s="97"/>
      <c r="M38" s="97"/>
      <c r="N38" s="98"/>
    </row>
    <row r="39" spans="2:14" x14ac:dyDescent="0.25">
      <c r="B39" s="95"/>
      <c r="C39" s="97"/>
      <c r="D39" s="97"/>
      <c r="E39" s="97"/>
      <c r="F39" s="97"/>
      <c r="G39" s="97"/>
      <c r="H39" s="97"/>
      <c r="I39" s="97"/>
      <c r="J39" s="97"/>
      <c r="K39" s="97"/>
      <c r="L39" s="97"/>
      <c r="M39" s="97"/>
      <c r="N39" s="98"/>
    </row>
    <row r="40" spans="2:14" x14ac:dyDescent="0.25">
      <c r="B40" s="95"/>
      <c r="C40" s="97"/>
      <c r="D40" s="97"/>
      <c r="E40" s="97"/>
      <c r="F40" s="97"/>
      <c r="G40" s="97"/>
      <c r="H40" s="97"/>
      <c r="I40" s="97"/>
      <c r="J40" s="97"/>
      <c r="K40" s="97"/>
      <c r="L40" s="97"/>
      <c r="M40" s="97"/>
      <c r="N40" s="98"/>
    </row>
    <row r="41" spans="2:14" x14ac:dyDescent="0.25">
      <c r="B41" s="95"/>
      <c r="C41" s="97"/>
      <c r="D41" s="97"/>
      <c r="E41" s="97"/>
      <c r="F41" s="97"/>
      <c r="G41" s="97"/>
      <c r="H41" s="97"/>
      <c r="I41" s="97"/>
      <c r="J41" s="97"/>
      <c r="K41" s="97"/>
      <c r="L41" s="97"/>
      <c r="M41" s="97"/>
      <c r="N41" s="98"/>
    </row>
    <row r="42" spans="2:14" x14ac:dyDescent="0.25">
      <c r="B42" s="95"/>
      <c r="C42" s="97"/>
      <c r="D42" s="97"/>
      <c r="E42" s="97"/>
      <c r="F42" s="97"/>
      <c r="G42" s="97"/>
      <c r="H42" s="97"/>
      <c r="I42" s="97"/>
      <c r="J42" s="97"/>
      <c r="K42" s="97"/>
      <c r="L42" s="97"/>
      <c r="M42" s="97"/>
      <c r="N42" s="98"/>
    </row>
    <row r="43" spans="2:14" x14ac:dyDescent="0.25">
      <c r="B43" s="95"/>
      <c r="C43" s="97"/>
      <c r="D43" s="97"/>
      <c r="E43" s="97"/>
      <c r="F43" s="97"/>
      <c r="G43" s="97"/>
      <c r="H43" s="97"/>
      <c r="I43" s="97"/>
      <c r="J43" s="97"/>
      <c r="K43" s="97"/>
      <c r="L43" s="97"/>
      <c r="M43" s="97"/>
      <c r="N43" s="98"/>
    </row>
    <row r="44" spans="2:14" x14ac:dyDescent="0.25">
      <c r="B44" s="95"/>
      <c r="C44" s="97"/>
      <c r="D44" s="97"/>
      <c r="E44" s="97"/>
      <c r="F44" s="97"/>
      <c r="G44" s="97"/>
      <c r="H44" s="97"/>
      <c r="I44" s="97"/>
      <c r="J44" s="97"/>
      <c r="K44" s="97"/>
      <c r="L44" s="97"/>
      <c r="M44" s="97"/>
      <c r="N44" s="98"/>
    </row>
    <row r="45" spans="2:14" x14ac:dyDescent="0.25">
      <c r="B45" s="95"/>
      <c r="C45" s="97"/>
      <c r="D45" s="97"/>
      <c r="E45" s="97"/>
      <c r="F45" s="97"/>
      <c r="G45" s="97"/>
      <c r="H45" s="97"/>
      <c r="I45" s="97"/>
      <c r="J45" s="97"/>
      <c r="K45" s="97"/>
      <c r="L45" s="97"/>
      <c r="M45" s="97"/>
      <c r="N45" s="98"/>
    </row>
    <row r="46" spans="2:14" x14ac:dyDescent="0.25">
      <c r="B46" s="95"/>
      <c r="C46" s="97"/>
      <c r="D46" s="97"/>
      <c r="E46" s="97"/>
      <c r="F46" s="97"/>
      <c r="G46" s="97"/>
      <c r="H46" s="97"/>
      <c r="I46" s="97"/>
      <c r="J46" s="97"/>
      <c r="K46" s="97"/>
      <c r="L46" s="97"/>
      <c r="M46" s="97"/>
      <c r="N46" s="98"/>
    </row>
    <row r="47" spans="2:14" x14ac:dyDescent="0.25">
      <c r="B47" s="95"/>
      <c r="C47" s="97"/>
      <c r="D47" s="97"/>
      <c r="E47" s="97"/>
      <c r="F47" s="97"/>
      <c r="G47" s="97"/>
      <c r="H47" s="97"/>
      <c r="I47" s="97"/>
      <c r="J47" s="97"/>
      <c r="K47" s="97"/>
      <c r="L47" s="97"/>
      <c r="M47" s="97"/>
      <c r="N47" s="98"/>
    </row>
    <row r="48" spans="2:14" x14ac:dyDescent="0.25">
      <c r="B48" s="95"/>
      <c r="C48" s="97"/>
      <c r="D48" s="97"/>
      <c r="E48" s="97"/>
      <c r="F48" s="97"/>
      <c r="G48" s="97"/>
      <c r="H48" s="97"/>
      <c r="I48" s="97"/>
      <c r="J48" s="97"/>
      <c r="K48" s="97"/>
      <c r="L48" s="97"/>
      <c r="M48" s="97"/>
      <c r="N48" s="98"/>
    </row>
    <row r="49" spans="2:14" x14ac:dyDescent="0.25">
      <c r="B49" s="95"/>
      <c r="C49" s="97"/>
      <c r="D49" s="97"/>
      <c r="E49" s="97"/>
      <c r="F49" s="97"/>
      <c r="G49" s="97"/>
      <c r="H49" s="97"/>
      <c r="I49" s="97"/>
      <c r="J49" s="97"/>
      <c r="K49" s="97"/>
      <c r="L49" s="97"/>
      <c r="M49" s="97"/>
      <c r="N49" s="98"/>
    </row>
    <row r="50" spans="2:14" x14ac:dyDescent="0.25">
      <c r="B50" s="95"/>
      <c r="C50" s="97"/>
      <c r="D50" s="97"/>
      <c r="E50" s="97"/>
      <c r="F50" s="97"/>
      <c r="G50" s="97"/>
      <c r="H50" s="97"/>
      <c r="I50" s="97"/>
      <c r="J50" s="97"/>
      <c r="K50" s="97"/>
      <c r="L50" s="97"/>
      <c r="M50" s="97"/>
      <c r="N50" s="98"/>
    </row>
    <row r="51" spans="2:14" x14ac:dyDescent="0.25">
      <c r="B51" s="95"/>
      <c r="C51" s="97"/>
      <c r="D51" s="97"/>
      <c r="E51" s="97"/>
      <c r="F51" s="97"/>
      <c r="G51" s="97"/>
      <c r="H51" s="97"/>
      <c r="I51" s="97"/>
      <c r="J51" s="97"/>
      <c r="K51" s="97"/>
      <c r="L51" s="97"/>
      <c r="M51" s="97"/>
      <c r="N51" s="98"/>
    </row>
    <row r="52" spans="2:14" ht="15.75" thickBot="1" x14ac:dyDescent="0.3">
      <c r="B52" s="95"/>
      <c r="C52" s="97"/>
      <c r="D52" s="97"/>
      <c r="E52" s="97"/>
      <c r="F52" s="97"/>
      <c r="G52" s="97"/>
      <c r="H52" s="97"/>
      <c r="I52" s="97"/>
      <c r="J52" s="97"/>
      <c r="K52" s="97"/>
      <c r="L52" s="97"/>
      <c r="M52" s="97"/>
      <c r="N52" s="98"/>
    </row>
    <row r="53" spans="2:14" x14ac:dyDescent="0.25">
      <c r="B53" s="95"/>
      <c r="C53" s="97"/>
      <c r="D53" s="97"/>
      <c r="E53" s="143" t="s">
        <v>202</v>
      </c>
      <c r="F53" s="144"/>
      <c r="G53" s="144"/>
      <c r="H53" s="144"/>
      <c r="I53" s="144"/>
      <c r="J53" s="144"/>
      <c r="K53" s="145"/>
      <c r="L53" s="97"/>
      <c r="M53" s="97"/>
      <c r="N53" s="98"/>
    </row>
    <row r="54" spans="2:14" ht="15.75" thickBot="1" x14ac:dyDescent="0.3">
      <c r="B54" s="95"/>
      <c r="C54" s="97"/>
      <c r="D54" s="97"/>
      <c r="E54" s="146"/>
      <c r="F54" s="147"/>
      <c r="G54" s="147"/>
      <c r="H54" s="147"/>
      <c r="I54" s="147"/>
      <c r="J54" s="147"/>
      <c r="K54" s="148"/>
      <c r="L54" s="97"/>
      <c r="M54" s="97"/>
      <c r="N54" s="98"/>
    </row>
    <row r="55" spans="2:14" x14ac:dyDescent="0.25">
      <c r="B55" s="95"/>
      <c r="C55" s="97"/>
      <c r="D55" s="97"/>
      <c r="E55" s="97"/>
      <c r="F55" s="97"/>
      <c r="G55" s="97"/>
      <c r="H55" s="97"/>
      <c r="I55" s="97"/>
      <c r="J55" s="97"/>
      <c r="K55" s="97"/>
      <c r="L55" s="97"/>
      <c r="M55" s="97"/>
      <c r="N55" s="98"/>
    </row>
    <row r="56" spans="2:14" x14ac:dyDescent="0.25">
      <c r="B56" s="95"/>
      <c r="C56" s="97"/>
      <c r="D56" s="97"/>
      <c r="E56" s="97"/>
      <c r="F56" s="97"/>
      <c r="G56" s="97"/>
      <c r="H56" s="97"/>
      <c r="I56" s="97"/>
      <c r="J56" s="97"/>
      <c r="K56" s="97"/>
      <c r="L56" s="97"/>
      <c r="M56" s="97"/>
      <c r="N56" s="98"/>
    </row>
    <row r="57" spans="2:14" x14ac:dyDescent="0.25">
      <c r="B57" s="95"/>
      <c r="C57" s="97"/>
      <c r="D57" s="97"/>
      <c r="E57" s="97"/>
      <c r="F57" s="97"/>
      <c r="G57" s="97"/>
      <c r="H57" s="97"/>
      <c r="I57" s="97"/>
      <c r="J57" s="97"/>
      <c r="K57" s="97"/>
      <c r="L57" s="97"/>
      <c r="M57" s="97"/>
      <c r="N57" s="98"/>
    </row>
    <row r="58" spans="2:14" x14ac:dyDescent="0.25">
      <c r="B58" s="95"/>
      <c r="C58" s="97"/>
      <c r="D58" s="97"/>
      <c r="E58" s="97"/>
      <c r="F58" s="97"/>
      <c r="G58" s="97"/>
      <c r="H58" s="97"/>
      <c r="I58" s="97"/>
      <c r="J58" s="97"/>
      <c r="K58" s="97"/>
      <c r="L58" s="97"/>
      <c r="M58" s="97"/>
      <c r="N58" s="98"/>
    </row>
    <row r="59" spans="2:14" x14ac:dyDescent="0.25">
      <c r="B59" s="95"/>
      <c r="C59" s="97"/>
      <c r="D59" s="97"/>
      <c r="E59" s="97"/>
      <c r="F59" s="97"/>
      <c r="G59" s="97"/>
      <c r="H59" s="97"/>
      <c r="I59" s="97"/>
      <c r="J59" s="97"/>
      <c r="K59" s="97"/>
      <c r="L59" s="97"/>
      <c r="M59" s="97"/>
      <c r="N59" s="98"/>
    </row>
    <row r="60" spans="2:14" x14ac:dyDescent="0.25">
      <c r="B60" s="95"/>
      <c r="C60" s="97"/>
      <c r="D60" s="97"/>
      <c r="E60" s="97"/>
      <c r="F60" s="97"/>
      <c r="G60" s="97"/>
      <c r="H60" s="97"/>
      <c r="I60" s="97"/>
      <c r="J60" s="97"/>
      <c r="K60" s="97"/>
      <c r="L60" s="97"/>
      <c r="M60" s="97"/>
      <c r="N60" s="98"/>
    </row>
    <row r="61" spans="2:14" x14ac:dyDescent="0.25">
      <c r="B61" s="95"/>
      <c r="C61" s="97"/>
      <c r="D61" s="97"/>
      <c r="E61" s="97"/>
      <c r="F61" s="97"/>
      <c r="G61" s="97"/>
      <c r="H61" s="97"/>
      <c r="I61" s="97"/>
      <c r="J61" s="97"/>
      <c r="K61" s="97"/>
      <c r="L61" s="97"/>
      <c r="M61" s="97"/>
      <c r="N61" s="98"/>
    </row>
    <row r="62" spans="2:14" x14ac:dyDescent="0.25">
      <c r="B62" s="95"/>
      <c r="C62" s="97"/>
      <c r="D62" s="97"/>
      <c r="E62" s="97"/>
      <c r="F62" s="97"/>
      <c r="G62" s="97"/>
      <c r="H62" s="97"/>
      <c r="I62" s="97"/>
      <c r="J62" s="97"/>
      <c r="K62" s="97"/>
      <c r="L62" s="97"/>
      <c r="M62" s="97"/>
      <c r="N62" s="98"/>
    </row>
    <row r="63" spans="2:14" x14ac:dyDescent="0.25">
      <c r="B63" s="95"/>
      <c r="C63" s="97"/>
      <c r="D63" s="97"/>
      <c r="E63" s="97"/>
      <c r="F63" s="97"/>
      <c r="G63" s="97"/>
      <c r="H63" s="97"/>
      <c r="I63" s="97"/>
      <c r="J63" s="97"/>
      <c r="K63" s="97"/>
      <c r="L63" s="97"/>
      <c r="M63" s="97"/>
      <c r="N63" s="98"/>
    </row>
    <row r="64" spans="2:14" x14ac:dyDescent="0.25">
      <c r="B64" s="95"/>
      <c r="C64" s="97"/>
      <c r="D64" s="97"/>
      <c r="E64" s="97"/>
      <c r="F64" s="97"/>
      <c r="G64" s="97"/>
      <c r="H64" s="97"/>
      <c r="I64" s="97"/>
      <c r="J64" s="97"/>
      <c r="K64" s="97"/>
      <c r="L64" s="97"/>
      <c r="M64" s="97"/>
      <c r="N64" s="98"/>
    </row>
    <row r="65" spans="2:14" x14ac:dyDescent="0.25">
      <c r="B65" s="95"/>
      <c r="C65" s="97"/>
      <c r="D65" s="97"/>
      <c r="E65" s="97"/>
      <c r="F65" s="97"/>
      <c r="G65" s="97"/>
      <c r="H65" s="97"/>
      <c r="I65" s="97"/>
      <c r="J65" s="97"/>
      <c r="K65" s="97"/>
      <c r="L65" s="97"/>
      <c r="M65" s="97"/>
      <c r="N65" s="98"/>
    </row>
    <row r="66" spans="2:14" x14ac:dyDescent="0.25">
      <c r="B66" s="95"/>
      <c r="C66" s="97"/>
      <c r="D66" s="97"/>
      <c r="E66" s="97"/>
      <c r="F66" s="97"/>
      <c r="G66" s="97"/>
      <c r="H66" s="97"/>
      <c r="I66" s="97"/>
      <c r="J66" s="97"/>
      <c r="K66" s="97"/>
      <c r="L66" s="97"/>
      <c r="M66" s="97"/>
      <c r="N66" s="98"/>
    </row>
    <row r="67" spans="2:14" x14ac:dyDescent="0.25">
      <c r="B67" s="95"/>
      <c r="C67" s="97"/>
      <c r="D67" s="97"/>
      <c r="E67" s="97"/>
      <c r="F67" s="97"/>
      <c r="G67" s="97"/>
      <c r="H67" s="97"/>
      <c r="I67" s="97"/>
      <c r="J67" s="97"/>
      <c r="K67" s="97"/>
      <c r="L67" s="97"/>
      <c r="M67" s="97"/>
      <c r="N67" s="98"/>
    </row>
    <row r="68" spans="2:14" x14ac:dyDescent="0.25">
      <c r="B68" s="95"/>
      <c r="C68" s="97"/>
      <c r="D68" s="97"/>
      <c r="E68" s="97"/>
      <c r="F68" s="97"/>
      <c r="G68" s="97"/>
      <c r="H68" s="97"/>
      <c r="I68" s="97"/>
      <c r="J68" s="97"/>
      <c r="K68" s="97"/>
      <c r="L68" s="97"/>
      <c r="M68" s="97"/>
      <c r="N68" s="98"/>
    </row>
    <row r="69" spans="2:14" x14ac:dyDescent="0.25">
      <c r="B69" s="95"/>
      <c r="C69" s="97"/>
      <c r="D69" s="97"/>
      <c r="E69" s="97"/>
      <c r="F69" s="97"/>
      <c r="G69" s="97"/>
      <c r="H69" s="97"/>
      <c r="I69" s="97"/>
      <c r="J69" s="97"/>
      <c r="K69" s="97"/>
      <c r="L69" s="97"/>
      <c r="M69" s="97"/>
      <c r="N69" s="98"/>
    </row>
    <row r="70" spans="2:14" x14ac:dyDescent="0.25">
      <c r="B70" s="95"/>
      <c r="C70" s="97"/>
      <c r="D70" s="97"/>
      <c r="E70" s="97"/>
      <c r="F70" s="97"/>
      <c r="G70" s="97"/>
      <c r="H70" s="97"/>
      <c r="I70" s="97"/>
      <c r="J70" s="97"/>
      <c r="K70" s="97"/>
      <c r="L70" s="97"/>
      <c r="M70" s="97"/>
      <c r="N70" s="98"/>
    </row>
    <row r="71" spans="2:14" x14ac:dyDescent="0.25">
      <c r="B71" s="95"/>
      <c r="C71" s="97"/>
      <c r="D71" s="97"/>
      <c r="E71" s="97"/>
      <c r="F71" s="97"/>
      <c r="G71" s="97"/>
      <c r="H71" s="97"/>
      <c r="I71" s="97"/>
      <c r="J71" s="97"/>
      <c r="K71" s="97"/>
      <c r="L71" s="97"/>
      <c r="M71" s="97"/>
      <c r="N71" s="98"/>
    </row>
    <row r="72" spans="2:14" x14ac:dyDescent="0.25">
      <c r="B72" s="95"/>
      <c r="C72" s="97"/>
      <c r="D72" s="97"/>
      <c r="E72" s="97"/>
      <c r="F72" s="97"/>
      <c r="G72" s="97"/>
      <c r="H72" s="97"/>
      <c r="I72" s="97"/>
      <c r="J72" s="97"/>
      <c r="K72" s="97"/>
      <c r="L72" s="97"/>
      <c r="M72" s="97"/>
      <c r="N72" s="98"/>
    </row>
    <row r="73" spans="2:14" x14ac:dyDescent="0.25">
      <c r="B73" s="95"/>
      <c r="C73" s="97"/>
      <c r="D73" s="97"/>
      <c r="E73" s="97"/>
      <c r="F73" s="97"/>
      <c r="G73" s="97"/>
      <c r="H73" s="97"/>
      <c r="I73" s="97"/>
      <c r="J73" s="97"/>
      <c r="K73" s="97"/>
      <c r="L73" s="97"/>
      <c r="M73" s="97"/>
      <c r="N73" s="98"/>
    </row>
    <row r="74" spans="2:14" x14ac:dyDescent="0.25">
      <c r="B74" s="95"/>
      <c r="C74" s="97"/>
      <c r="D74" s="97"/>
      <c r="E74" s="97"/>
      <c r="F74" s="97"/>
      <c r="G74" s="97"/>
      <c r="H74" s="97"/>
      <c r="I74" s="97"/>
      <c r="J74" s="97"/>
      <c r="K74" s="97"/>
      <c r="L74" s="97"/>
      <c r="M74" s="97"/>
      <c r="N74" s="98"/>
    </row>
    <row r="75" spans="2:14" x14ac:dyDescent="0.25">
      <c r="B75" s="95"/>
      <c r="C75" s="97"/>
      <c r="D75" s="97"/>
      <c r="E75" s="97"/>
      <c r="F75" s="97"/>
      <c r="G75" s="97"/>
      <c r="H75" s="97"/>
      <c r="I75" s="97"/>
      <c r="J75" s="97"/>
      <c r="K75" s="97"/>
      <c r="L75" s="97"/>
      <c r="M75" s="97"/>
      <c r="N75" s="98"/>
    </row>
    <row r="76" spans="2:14" x14ac:dyDescent="0.25">
      <c r="B76" s="95"/>
      <c r="C76" s="97"/>
      <c r="D76" s="97"/>
      <c r="E76" s="97"/>
      <c r="F76" s="97"/>
      <c r="G76" s="97"/>
      <c r="H76" s="97"/>
      <c r="I76" s="97"/>
      <c r="J76" s="97"/>
      <c r="K76" s="97"/>
      <c r="L76" s="97"/>
      <c r="M76" s="97"/>
      <c r="N76" s="98"/>
    </row>
    <row r="77" spans="2:14" ht="15.75" thickBot="1" x14ac:dyDescent="0.3">
      <c r="B77" s="95"/>
      <c r="C77" s="97"/>
      <c r="D77" s="97"/>
      <c r="E77" s="97"/>
      <c r="F77" s="97"/>
      <c r="G77" s="97"/>
      <c r="H77" s="97"/>
      <c r="I77" s="97"/>
      <c r="J77" s="97"/>
      <c r="K77" s="97"/>
      <c r="L77" s="97"/>
      <c r="M77" s="97"/>
      <c r="N77" s="98"/>
    </row>
    <row r="78" spans="2:14" x14ac:dyDescent="0.25">
      <c r="B78" s="95"/>
      <c r="C78" s="97"/>
      <c r="D78" s="97"/>
      <c r="E78" s="143" t="s">
        <v>203</v>
      </c>
      <c r="F78" s="144"/>
      <c r="G78" s="144"/>
      <c r="H78" s="144"/>
      <c r="I78" s="144"/>
      <c r="J78" s="144"/>
      <c r="K78" s="145"/>
      <c r="L78" s="97"/>
      <c r="M78" s="97"/>
      <c r="N78" s="98"/>
    </row>
    <row r="79" spans="2:14" ht="15.75" thickBot="1" x14ac:dyDescent="0.3">
      <c r="B79" s="95"/>
      <c r="C79" s="97"/>
      <c r="D79" s="97"/>
      <c r="E79" s="146"/>
      <c r="F79" s="147"/>
      <c r="G79" s="147"/>
      <c r="H79" s="147"/>
      <c r="I79" s="147"/>
      <c r="J79" s="147"/>
      <c r="K79" s="148"/>
      <c r="L79" s="97"/>
      <c r="M79" s="97"/>
      <c r="N79" s="98"/>
    </row>
    <row r="80" spans="2:14" ht="9.75" customHeight="1" x14ac:dyDescent="0.25">
      <c r="B80" s="95"/>
      <c r="C80" s="97"/>
      <c r="D80" s="97"/>
      <c r="E80" s="97"/>
      <c r="F80" s="97"/>
      <c r="G80" s="97"/>
      <c r="H80" s="97"/>
      <c r="I80" s="97"/>
      <c r="J80" s="97"/>
      <c r="K80" s="97"/>
      <c r="L80" s="97"/>
      <c r="M80" s="97"/>
      <c r="N80" s="98"/>
    </row>
    <row r="81" spans="2:14" x14ac:dyDescent="0.25">
      <c r="B81" s="95"/>
      <c r="C81" s="97"/>
      <c r="D81" s="97"/>
      <c r="E81" s="97"/>
      <c r="F81" s="97"/>
      <c r="G81" s="97"/>
      <c r="H81" s="97"/>
      <c r="I81" s="97"/>
      <c r="J81" s="97"/>
      <c r="K81" s="97"/>
      <c r="L81" s="97"/>
      <c r="M81" s="97"/>
      <c r="N81" s="98"/>
    </row>
    <row r="82" spans="2:14" x14ac:dyDescent="0.25">
      <c r="B82" s="95"/>
      <c r="C82" s="97"/>
      <c r="D82" s="97"/>
      <c r="E82" s="97"/>
      <c r="F82" s="97"/>
      <c r="G82" s="97"/>
      <c r="H82" s="97"/>
      <c r="I82" s="97"/>
      <c r="J82" s="97"/>
      <c r="K82" s="97"/>
      <c r="L82" s="97"/>
      <c r="M82" s="97"/>
      <c r="N82" s="98"/>
    </row>
    <row r="83" spans="2:14" x14ac:dyDescent="0.25">
      <c r="B83" s="95"/>
      <c r="C83" s="97"/>
      <c r="D83" s="97"/>
      <c r="E83" s="97"/>
      <c r="F83" s="97"/>
      <c r="G83" s="97"/>
      <c r="H83" s="97"/>
      <c r="I83" s="97"/>
      <c r="J83" s="97"/>
      <c r="K83" s="97"/>
      <c r="L83" s="97"/>
      <c r="M83" s="97"/>
      <c r="N83" s="98"/>
    </row>
    <row r="84" spans="2:14" x14ac:dyDescent="0.25">
      <c r="B84" s="95"/>
      <c r="C84" s="97"/>
      <c r="D84" s="97"/>
      <c r="E84" s="97"/>
      <c r="F84" s="97"/>
      <c r="G84" s="97"/>
      <c r="H84" s="97"/>
      <c r="I84" s="97"/>
      <c r="J84" s="97"/>
      <c r="K84" s="97"/>
      <c r="L84" s="97"/>
      <c r="M84" s="97"/>
      <c r="N84" s="98"/>
    </row>
    <row r="85" spans="2:14" x14ac:dyDescent="0.25">
      <c r="B85" s="95"/>
      <c r="C85" s="97"/>
      <c r="D85" s="97"/>
      <c r="E85" s="97"/>
      <c r="F85" s="97"/>
      <c r="G85" s="97"/>
      <c r="H85" s="97"/>
      <c r="I85" s="97"/>
      <c r="J85" s="97"/>
      <c r="K85" s="97"/>
      <c r="L85" s="97"/>
      <c r="M85" s="97"/>
      <c r="N85" s="98"/>
    </row>
    <row r="86" spans="2:14" x14ac:dyDescent="0.25">
      <c r="B86" s="95"/>
      <c r="C86" s="97"/>
      <c r="D86" s="97"/>
      <c r="E86" s="97"/>
      <c r="F86" s="97"/>
      <c r="G86" s="97"/>
      <c r="H86" s="97"/>
      <c r="I86" s="97"/>
      <c r="J86" s="97"/>
      <c r="K86" s="97"/>
      <c r="L86" s="97"/>
      <c r="M86" s="97"/>
      <c r="N86" s="98"/>
    </row>
    <row r="87" spans="2:14" x14ac:dyDescent="0.25">
      <c r="B87" s="95"/>
      <c r="C87" s="97"/>
      <c r="D87" s="97"/>
      <c r="E87" s="97"/>
      <c r="F87" s="97"/>
      <c r="G87" s="97"/>
      <c r="H87" s="97"/>
      <c r="I87" s="97"/>
      <c r="J87" s="97"/>
      <c r="K87" s="97"/>
      <c r="L87" s="97"/>
      <c r="M87" s="97"/>
      <c r="N87" s="98"/>
    </row>
    <row r="88" spans="2:14" x14ac:dyDescent="0.25">
      <c r="B88" s="95"/>
      <c r="C88" s="97"/>
      <c r="D88" s="97"/>
      <c r="E88" s="97"/>
      <c r="F88" s="97"/>
      <c r="G88" s="97"/>
      <c r="H88" s="97"/>
      <c r="I88" s="97"/>
      <c r="J88" s="97"/>
      <c r="K88" s="97"/>
      <c r="L88" s="97"/>
      <c r="M88" s="97"/>
      <c r="N88" s="98"/>
    </row>
    <row r="89" spans="2:14" x14ac:dyDescent="0.25">
      <c r="B89" s="95"/>
      <c r="C89" s="97"/>
      <c r="D89" s="97"/>
      <c r="E89" s="97"/>
      <c r="F89" s="97"/>
      <c r="G89" s="97"/>
      <c r="H89" s="97"/>
      <c r="I89" s="97"/>
      <c r="J89" s="97"/>
      <c r="K89" s="97"/>
      <c r="L89" s="97"/>
      <c r="M89" s="97"/>
      <c r="N89" s="98"/>
    </row>
    <row r="90" spans="2:14" x14ac:dyDescent="0.25">
      <c r="B90" s="95"/>
      <c r="C90" s="97"/>
      <c r="D90" s="97"/>
      <c r="E90" s="97"/>
      <c r="F90" s="97"/>
      <c r="G90" s="97"/>
      <c r="H90" s="97"/>
      <c r="I90" s="97"/>
      <c r="J90" s="97"/>
      <c r="K90" s="97"/>
      <c r="L90" s="97"/>
      <c r="M90" s="97"/>
      <c r="N90" s="98"/>
    </row>
    <row r="91" spans="2:14" x14ac:dyDescent="0.25">
      <c r="B91" s="95"/>
      <c r="C91" s="97"/>
      <c r="D91" s="97"/>
      <c r="E91" s="97"/>
      <c r="F91" s="97"/>
      <c r="G91" s="97"/>
      <c r="H91" s="97"/>
      <c r="I91" s="97"/>
      <c r="J91" s="97"/>
      <c r="K91" s="97"/>
      <c r="L91" s="97"/>
      <c r="M91" s="97"/>
      <c r="N91" s="98"/>
    </row>
    <row r="92" spans="2:14" x14ac:dyDescent="0.25">
      <c r="B92" s="95"/>
      <c r="C92" s="97"/>
      <c r="D92" s="97"/>
      <c r="E92" s="97"/>
      <c r="F92" s="97"/>
      <c r="G92" s="97"/>
      <c r="H92" s="97"/>
      <c r="I92" s="97"/>
      <c r="J92" s="97"/>
      <c r="K92" s="97"/>
      <c r="L92" s="97"/>
      <c r="M92" s="97"/>
      <c r="N92" s="98"/>
    </row>
    <row r="93" spans="2:14" x14ac:dyDescent="0.25">
      <c r="B93" s="95"/>
      <c r="C93" s="97"/>
      <c r="D93" s="97"/>
      <c r="E93" s="97"/>
      <c r="F93" s="97"/>
      <c r="G93" s="97"/>
      <c r="H93" s="97"/>
      <c r="I93" s="97"/>
      <c r="J93" s="97"/>
      <c r="K93" s="97"/>
      <c r="L93" s="97"/>
      <c r="M93" s="97"/>
      <c r="N93" s="98"/>
    </row>
    <row r="94" spans="2:14" x14ac:dyDescent="0.25">
      <c r="B94" s="95"/>
      <c r="C94" s="97"/>
      <c r="D94" s="97"/>
      <c r="E94" s="97"/>
      <c r="F94" s="97"/>
      <c r="G94" s="97"/>
      <c r="H94" s="97"/>
      <c r="I94" s="97"/>
      <c r="J94" s="97"/>
      <c r="K94" s="97"/>
      <c r="L94" s="97"/>
      <c r="M94" s="97"/>
      <c r="N94" s="98"/>
    </row>
    <row r="95" spans="2:14" x14ac:dyDescent="0.25">
      <c r="B95" s="95"/>
      <c r="C95" s="97"/>
      <c r="D95" s="97"/>
      <c r="E95" s="97"/>
      <c r="F95" s="97"/>
      <c r="G95" s="97"/>
      <c r="H95" s="97"/>
      <c r="I95" s="97"/>
      <c r="J95" s="97"/>
      <c r="K95" s="97"/>
      <c r="L95" s="97"/>
      <c r="M95" s="97"/>
      <c r="N95" s="98"/>
    </row>
    <row r="96" spans="2:14" x14ac:dyDescent="0.25">
      <c r="B96" s="95"/>
      <c r="C96" s="97"/>
      <c r="D96" s="97"/>
      <c r="E96" s="97"/>
      <c r="F96" s="97"/>
      <c r="G96" s="97"/>
      <c r="H96" s="97"/>
      <c r="I96" s="97"/>
      <c r="J96" s="97"/>
      <c r="K96" s="97"/>
      <c r="L96" s="97"/>
      <c r="M96" s="97"/>
      <c r="N96" s="98"/>
    </row>
    <row r="97" spans="2:14" x14ac:dyDescent="0.25">
      <c r="B97" s="95"/>
      <c r="C97" s="97"/>
      <c r="D97" s="97"/>
      <c r="E97" s="97"/>
      <c r="F97" s="97"/>
      <c r="G97" s="97"/>
      <c r="H97" s="97"/>
      <c r="I97" s="97"/>
      <c r="J97" s="97"/>
      <c r="K97" s="97"/>
      <c r="L97" s="97"/>
      <c r="M97" s="97"/>
      <c r="N97" s="98"/>
    </row>
    <row r="98" spans="2:14" x14ac:dyDescent="0.25">
      <c r="B98" s="95"/>
      <c r="C98" s="97"/>
      <c r="D98" s="97"/>
      <c r="E98" s="97"/>
      <c r="F98" s="97"/>
      <c r="G98" s="97"/>
      <c r="H98" s="97"/>
      <c r="I98" s="97"/>
      <c r="J98" s="97"/>
      <c r="K98" s="97"/>
      <c r="L98" s="97"/>
      <c r="M98" s="97"/>
      <c r="N98" s="98"/>
    </row>
    <row r="99" spans="2:14" x14ac:dyDescent="0.25">
      <c r="B99" s="95"/>
      <c r="C99" s="97"/>
      <c r="D99" s="97"/>
      <c r="E99" s="97"/>
      <c r="F99" s="97"/>
      <c r="G99" s="97"/>
      <c r="H99" s="97"/>
      <c r="I99" s="97"/>
      <c r="J99" s="97"/>
      <c r="K99" s="97"/>
      <c r="L99" s="97"/>
      <c r="M99" s="97"/>
      <c r="N99" s="98"/>
    </row>
    <row r="100" spans="2:14" x14ac:dyDescent="0.25">
      <c r="B100" s="95"/>
      <c r="C100" s="97"/>
      <c r="D100" s="97"/>
      <c r="E100" s="97"/>
      <c r="F100" s="97"/>
      <c r="G100" s="97"/>
      <c r="H100" s="97"/>
      <c r="I100" s="97"/>
      <c r="J100" s="97"/>
      <c r="K100" s="97"/>
      <c r="L100" s="97"/>
      <c r="M100" s="97"/>
      <c r="N100" s="98"/>
    </row>
    <row r="101" spans="2:14" x14ac:dyDescent="0.25">
      <c r="B101" s="95"/>
      <c r="C101" s="97"/>
      <c r="D101" s="97"/>
      <c r="E101" s="97"/>
      <c r="F101" s="97"/>
      <c r="G101" s="97"/>
      <c r="H101" s="97"/>
      <c r="I101" s="97"/>
      <c r="J101" s="97"/>
      <c r="K101" s="97"/>
      <c r="L101" s="97"/>
      <c r="M101" s="97"/>
      <c r="N101" s="98"/>
    </row>
    <row r="102" spans="2:14" x14ac:dyDescent="0.25">
      <c r="B102" s="95"/>
      <c r="C102" s="97"/>
      <c r="D102" s="97"/>
      <c r="E102" s="97"/>
      <c r="F102" s="97"/>
      <c r="G102" s="97"/>
      <c r="H102" s="97"/>
      <c r="I102" s="97"/>
      <c r="J102" s="97"/>
      <c r="K102" s="97"/>
      <c r="L102" s="97"/>
      <c r="M102" s="97"/>
      <c r="N102" s="98"/>
    </row>
    <row r="103" spans="2:14" x14ac:dyDescent="0.25">
      <c r="B103" s="95"/>
      <c r="C103" s="97"/>
      <c r="D103" s="97"/>
      <c r="E103" s="97"/>
      <c r="F103" s="97"/>
      <c r="G103" s="97"/>
      <c r="H103" s="97"/>
      <c r="I103" s="97"/>
      <c r="J103" s="97"/>
      <c r="K103" s="97"/>
      <c r="L103" s="97"/>
      <c r="M103" s="97"/>
      <c r="N103" s="98"/>
    </row>
    <row r="104" spans="2:14" ht="15.75" thickBot="1" x14ac:dyDescent="0.3">
      <c r="B104" s="95"/>
      <c r="C104" s="97"/>
      <c r="D104" s="97"/>
      <c r="E104" s="97"/>
      <c r="F104" s="97"/>
      <c r="G104" s="97"/>
      <c r="H104" s="97"/>
      <c r="I104" s="97"/>
      <c r="J104" s="97"/>
      <c r="K104" s="97"/>
      <c r="L104" s="97"/>
      <c r="M104" s="97"/>
      <c r="N104" s="98"/>
    </row>
    <row r="105" spans="2:14" x14ac:dyDescent="0.25">
      <c r="B105" s="95"/>
      <c r="C105" s="97"/>
      <c r="D105" s="97"/>
      <c r="E105" s="149" t="s">
        <v>204</v>
      </c>
      <c r="F105" s="150"/>
      <c r="G105" s="150"/>
      <c r="H105" s="150"/>
      <c r="I105" s="150"/>
      <c r="J105" s="150"/>
      <c r="K105" s="151"/>
      <c r="L105" s="97"/>
      <c r="M105" s="97"/>
      <c r="N105" s="98"/>
    </row>
    <row r="106" spans="2:14" ht="15.75" thickBot="1" x14ac:dyDescent="0.3">
      <c r="B106" s="95"/>
      <c r="C106" s="97"/>
      <c r="D106" s="97"/>
      <c r="E106" s="152"/>
      <c r="F106" s="153"/>
      <c r="G106" s="153"/>
      <c r="H106" s="153"/>
      <c r="I106" s="153"/>
      <c r="J106" s="153"/>
      <c r="K106" s="154"/>
      <c r="L106" s="97"/>
      <c r="M106" s="97"/>
      <c r="N106" s="98"/>
    </row>
    <row r="107" spans="2:14" x14ac:dyDescent="0.25">
      <c r="B107" s="95"/>
      <c r="C107" s="97"/>
      <c r="D107" s="97"/>
      <c r="E107" s="97"/>
      <c r="F107" s="97"/>
      <c r="G107" s="97"/>
      <c r="H107" s="97"/>
      <c r="I107" s="97"/>
      <c r="J107" s="97"/>
      <c r="K107" s="97"/>
      <c r="L107" s="97"/>
      <c r="M107" s="97"/>
      <c r="N107" s="98"/>
    </row>
    <row r="108" spans="2:14" x14ac:dyDescent="0.25">
      <c r="B108" s="95"/>
      <c r="C108" s="97"/>
      <c r="D108" s="97"/>
      <c r="E108" s="97"/>
      <c r="F108" s="97"/>
      <c r="G108" s="97"/>
      <c r="H108" s="97"/>
      <c r="I108" s="97"/>
      <c r="J108" s="97"/>
      <c r="K108" s="97"/>
      <c r="L108" s="97"/>
      <c r="M108" s="97"/>
      <c r="N108" s="98"/>
    </row>
    <row r="109" spans="2:14" x14ac:dyDescent="0.25">
      <c r="B109" s="95"/>
      <c r="C109" s="97"/>
      <c r="D109" s="97"/>
      <c r="E109" s="97"/>
      <c r="F109" s="97"/>
      <c r="G109" s="97"/>
      <c r="H109" s="97"/>
      <c r="I109" s="97"/>
      <c r="J109" s="97"/>
      <c r="K109" s="97"/>
      <c r="L109" s="97"/>
      <c r="M109" s="97"/>
      <c r="N109" s="98"/>
    </row>
    <row r="110" spans="2:14" x14ac:dyDescent="0.25">
      <c r="B110" s="95"/>
      <c r="C110" s="97"/>
      <c r="D110" s="97"/>
      <c r="E110" s="97"/>
      <c r="F110" s="97"/>
      <c r="G110" s="97"/>
      <c r="H110" s="97"/>
      <c r="I110" s="97"/>
      <c r="J110" s="97"/>
      <c r="K110" s="97"/>
      <c r="L110" s="97"/>
      <c r="M110" s="97"/>
      <c r="N110" s="98"/>
    </row>
    <row r="111" spans="2:14" x14ac:dyDescent="0.25">
      <c r="B111" s="95"/>
      <c r="C111" s="97"/>
      <c r="D111" s="97"/>
      <c r="E111" s="97"/>
      <c r="F111" s="97"/>
      <c r="G111" s="97"/>
      <c r="H111" s="97"/>
      <c r="I111" s="97"/>
      <c r="J111" s="97"/>
      <c r="K111" s="97"/>
      <c r="L111" s="97"/>
      <c r="M111" s="97"/>
      <c r="N111" s="98"/>
    </row>
    <row r="112" spans="2:14" x14ac:dyDescent="0.25">
      <c r="B112" s="95"/>
      <c r="C112" s="97"/>
      <c r="D112" s="97"/>
      <c r="E112" s="97"/>
      <c r="F112" s="97"/>
      <c r="G112" s="97"/>
      <c r="H112" s="97"/>
      <c r="I112" s="97"/>
      <c r="J112" s="97"/>
      <c r="K112" s="97"/>
      <c r="L112" s="97"/>
      <c r="M112" s="97"/>
      <c r="N112" s="98"/>
    </row>
    <row r="113" spans="2:14" x14ac:dyDescent="0.25">
      <c r="B113" s="95"/>
      <c r="C113" s="97"/>
      <c r="D113" s="97"/>
      <c r="E113" s="97"/>
      <c r="F113" s="97"/>
      <c r="G113" s="97"/>
      <c r="H113" s="97"/>
      <c r="I113" s="97"/>
      <c r="J113" s="97"/>
      <c r="K113" s="97"/>
      <c r="L113" s="97"/>
      <c r="M113" s="97"/>
      <c r="N113" s="98"/>
    </row>
    <row r="114" spans="2:14" x14ac:dyDescent="0.25">
      <c r="B114" s="95"/>
      <c r="C114" s="97"/>
      <c r="D114" s="97"/>
      <c r="E114" s="97"/>
      <c r="F114" s="97"/>
      <c r="G114" s="97"/>
      <c r="H114" s="97"/>
      <c r="I114" s="97"/>
      <c r="J114" s="97"/>
      <c r="K114" s="97"/>
      <c r="L114" s="97"/>
      <c r="M114" s="97"/>
      <c r="N114" s="98"/>
    </row>
    <row r="115" spans="2:14" x14ac:dyDescent="0.25">
      <c r="B115" s="95"/>
      <c r="C115" s="97"/>
      <c r="D115" s="97"/>
      <c r="E115" s="97"/>
      <c r="F115" s="97"/>
      <c r="G115" s="97"/>
      <c r="H115" s="97"/>
      <c r="I115" s="97"/>
      <c r="J115" s="97"/>
      <c r="K115" s="97"/>
      <c r="L115" s="97"/>
      <c r="M115" s="97"/>
      <c r="N115" s="98"/>
    </row>
    <row r="116" spans="2:14" x14ac:dyDescent="0.25">
      <c r="B116" s="95"/>
      <c r="C116" s="97"/>
      <c r="D116" s="97"/>
      <c r="E116" s="97"/>
      <c r="F116" s="97"/>
      <c r="G116" s="97"/>
      <c r="H116" s="97"/>
      <c r="I116" s="97"/>
      <c r="J116" s="97"/>
      <c r="K116" s="97"/>
      <c r="L116" s="97"/>
      <c r="M116" s="97"/>
      <c r="N116" s="98"/>
    </row>
    <row r="117" spans="2:14" x14ac:dyDescent="0.25">
      <c r="B117" s="95"/>
      <c r="C117" s="97"/>
      <c r="D117" s="97"/>
      <c r="E117" s="97"/>
      <c r="F117" s="97"/>
      <c r="G117" s="97"/>
      <c r="H117" s="97"/>
      <c r="I117" s="97"/>
      <c r="J117" s="97"/>
      <c r="K117" s="97"/>
      <c r="L117" s="97"/>
      <c r="M117" s="97"/>
      <c r="N117" s="98"/>
    </row>
    <row r="118" spans="2:14" x14ac:dyDescent="0.25">
      <c r="B118" s="95"/>
      <c r="C118" s="97"/>
      <c r="D118" s="97"/>
      <c r="E118" s="97"/>
      <c r="F118" s="97"/>
      <c r="G118" s="97"/>
      <c r="H118" s="97"/>
      <c r="I118" s="97"/>
      <c r="J118" s="97"/>
      <c r="K118" s="97"/>
      <c r="L118" s="97"/>
      <c r="M118" s="97"/>
      <c r="N118" s="98"/>
    </row>
    <row r="119" spans="2:14" x14ac:dyDescent="0.25">
      <c r="B119" s="95"/>
      <c r="C119" s="97"/>
      <c r="D119" s="97"/>
      <c r="E119" s="97"/>
      <c r="F119" s="97"/>
      <c r="G119" s="97"/>
      <c r="H119" s="97"/>
      <c r="I119" s="97"/>
      <c r="J119" s="97"/>
      <c r="K119" s="97"/>
      <c r="L119" s="97"/>
      <c r="M119" s="97"/>
      <c r="N119" s="98"/>
    </row>
    <row r="120" spans="2:14" x14ac:dyDescent="0.25">
      <c r="B120" s="95"/>
      <c r="C120" s="97"/>
      <c r="D120" s="97"/>
      <c r="E120" s="97"/>
      <c r="F120" s="97"/>
      <c r="G120" s="97"/>
      <c r="H120" s="97"/>
      <c r="I120" s="97"/>
      <c r="J120" s="97"/>
      <c r="K120" s="97"/>
      <c r="L120" s="97"/>
      <c r="M120" s="97"/>
      <c r="N120" s="98"/>
    </row>
    <row r="121" spans="2:14" x14ac:dyDescent="0.25">
      <c r="B121" s="95"/>
      <c r="C121" s="97"/>
      <c r="D121" s="97"/>
      <c r="E121" s="97"/>
      <c r="F121" s="97"/>
      <c r="G121" s="97"/>
      <c r="H121" s="97"/>
      <c r="I121" s="97"/>
      <c r="J121" s="97"/>
      <c r="K121" s="97"/>
      <c r="L121" s="97"/>
      <c r="M121" s="97"/>
      <c r="N121" s="98"/>
    </row>
    <row r="122" spans="2:14" x14ac:dyDescent="0.25">
      <c r="B122" s="95"/>
      <c r="C122" s="97"/>
      <c r="D122" s="97"/>
      <c r="E122" s="97"/>
      <c r="F122" s="97"/>
      <c r="G122" s="97"/>
      <c r="H122" s="97"/>
      <c r="I122" s="97"/>
      <c r="J122" s="97"/>
      <c r="K122" s="97"/>
      <c r="L122" s="97"/>
      <c r="M122" s="97"/>
      <c r="N122" s="98"/>
    </row>
    <row r="123" spans="2:14" x14ac:dyDescent="0.25">
      <c r="B123" s="95"/>
      <c r="C123" s="97"/>
      <c r="D123" s="97"/>
      <c r="E123" s="97"/>
      <c r="F123" s="97"/>
      <c r="G123" s="97"/>
      <c r="H123" s="97"/>
      <c r="I123" s="97"/>
      <c r="J123" s="97"/>
      <c r="K123" s="97"/>
      <c r="L123" s="97"/>
      <c r="M123" s="97"/>
      <c r="N123" s="98"/>
    </row>
    <row r="124" spans="2:14" x14ac:dyDescent="0.25">
      <c r="B124" s="95"/>
      <c r="C124" s="97"/>
      <c r="D124" s="97"/>
      <c r="E124" s="97"/>
      <c r="F124" s="97"/>
      <c r="G124" s="97"/>
      <c r="H124" s="97"/>
      <c r="I124" s="97"/>
      <c r="J124" s="97"/>
      <c r="K124" s="97"/>
      <c r="L124" s="97"/>
      <c r="M124" s="97"/>
      <c r="N124" s="98"/>
    </row>
    <row r="125" spans="2:14" x14ac:dyDescent="0.25">
      <c r="B125" s="95"/>
      <c r="C125" s="97"/>
      <c r="D125" s="97"/>
      <c r="E125" s="97"/>
      <c r="F125" s="97"/>
      <c r="G125" s="97"/>
      <c r="H125" s="97"/>
      <c r="I125" s="97"/>
      <c r="J125" s="97"/>
      <c r="K125" s="97"/>
      <c r="L125" s="97"/>
      <c r="M125" s="97"/>
      <c r="N125" s="98"/>
    </row>
    <row r="126" spans="2:14" x14ac:dyDescent="0.25">
      <c r="B126" s="95"/>
      <c r="C126" s="97"/>
      <c r="D126" s="97"/>
      <c r="E126" s="97"/>
      <c r="F126" s="97"/>
      <c r="G126" s="97"/>
      <c r="H126" s="97"/>
      <c r="I126" s="97"/>
      <c r="J126" s="97"/>
      <c r="K126" s="97"/>
      <c r="L126" s="97"/>
      <c r="M126" s="97"/>
      <c r="N126" s="98"/>
    </row>
    <row r="127" spans="2:14" x14ac:dyDescent="0.25">
      <c r="B127" s="95"/>
      <c r="C127" s="97"/>
      <c r="D127" s="97"/>
      <c r="E127" s="97"/>
      <c r="F127" s="97"/>
      <c r="G127" s="97"/>
      <c r="H127" s="97"/>
      <c r="I127" s="97"/>
      <c r="J127" s="97"/>
      <c r="K127" s="97"/>
      <c r="L127" s="97"/>
      <c r="M127" s="97"/>
      <c r="N127" s="98"/>
    </row>
    <row r="128" spans="2:14" x14ac:dyDescent="0.25">
      <c r="B128" s="95"/>
      <c r="C128" s="97"/>
      <c r="D128" s="97"/>
      <c r="E128" s="97"/>
      <c r="F128" s="97"/>
      <c r="G128" s="97"/>
      <c r="H128" s="97"/>
      <c r="I128" s="97"/>
      <c r="J128" s="97"/>
      <c r="K128" s="97"/>
      <c r="L128" s="97"/>
      <c r="M128" s="97"/>
      <c r="N128" s="98"/>
    </row>
    <row r="129" spans="2:14" ht="15.75" thickBot="1" x14ac:dyDescent="0.3">
      <c r="B129" s="95"/>
      <c r="C129" s="97"/>
      <c r="D129" s="97"/>
      <c r="E129" s="97"/>
      <c r="F129" s="97"/>
      <c r="G129" s="97"/>
      <c r="H129" s="97"/>
      <c r="I129" s="97"/>
      <c r="J129" s="97"/>
      <c r="K129" s="97"/>
      <c r="L129" s="97"/>
      <c r="M129" s="97"/>
      <c r="N129" s="98"/>
    </row>
    <row r="130" spans="2:14" x14ac:dyDescent="0.25">
      <c r="B130" s="95"/>
      <c r="C130" s="97"/>
      <c r="D130" s="97"/>
      <c r="E130" s="149" t="s">
        <v>215</v>
      </c>
      <c r="F130" s="150"/>
      <c r="G130" s="150"/>
      <c r="H130" s="150"/>
      <c r="I130" s="150"/>
      <c r="J130" s="150"/>
      <c r="K130" s="151"/>
      <c r="L130" s="97"/>
      <c r="M130" s="97"/>
      <c r="N130" s="98"/>
    </row>
    <row r="131" spans="2:14" ht="15.75" thickBot="1" x14ac:dyDescent="0.3">
      <c r="B131" s="95"/>
      <c r="C131" s="97"/>
      <c r="D131" s="97"/>
      <c r="E131" s="152"/>
      <c r="F131" s="153"/>
      <c r="G131" s="153"/>
      <c r="H131" s="153"/>
      <c r="I131" s="153"/>
      <c r="J131" s="153"/>
      <c r="K131" s="154"/>
      <c r="L131" s="97"/>
      <c r="M131" s="97"/>
      <c r="N131" s="98"/>
    </row>
    <row r="132" spans="2:14" x14ac:dyDescent="0.25">
      <c r="B132" s="95"/>
      <c r="C132" s="97"/>
      <c r="D132" s="97"/>
      <c r="E132" s="97"/>
      <c r="F132" s="97"/>
      <c r="G132" s="97"/>
      <c r="H132" s="97"/>
      <c r="I132" s="97"/>
      <c r="J132" s="97"/>
      <c r="K132" s="97"/>
      <c r="L132" s="97"/>
      <c r="M132" s="97"/>
      <c r="N132" s="98"/>
    </row>
    <row r="133" spans="2:14" x14ac:dyDescent="0.25">
      <c r="B133" s="95"/>
      <c r="C133" s="97"/>
      <c r="D133" s="97"/>
      <c r="E133" s="97"/>
      <c r="F133" s="97"/>
      <c r="G133" s="97"/>
      <c r="H133" s="97"/>
      <c r="I133" s="97"/>
      <c r="J133" s="97"/>
      <c r="K133" s="97"/>
      <c r="L133" s="97"/>
      <c r="M133" s="97"/>
      <c r="N133" s="98"/>
    </row>
    <row r="134" spans="2:14" x14ac:dyDescent="0.25">
      <c r="B134" s="95"/>
      <c r="C134" s="97"/>
      <c r="D134" s="97"/>
      <c r="E134" s="97"/>
      <c r="F134" s="97"/>
      <c r="G134" s="97"/>
      <c r="H134" s="97"/>
      <c r="I134" s="97"/>
      <c r="J134" s="97"/>
      <c r="K134" s="97"/>
      <c r="L134" s="97"/>
      <c r="M134" s="97"/>
      <c r="N134" s="98"/>
    </row>
    <row r="135" spans="2:14" x14ac:dyDescent="0.25">
      <c r="B135" s="95"/>
      <c r="C135" s="97"/>
      <c r="D135" s="97"/>
      <c r="E135" s="97"/>
      <c r="F135" s="97"/>
      <c r="G135" s="97"/>
      <c r="H135" s="97"/>
      <c r="I135" s="97"/>
      <c r="J135" s="97"/>
      <c r="K135" s="97"/>
      <c r="L135" s="97"/>
      <c r="M135" s="97"/>
      <c r="N135" s="98"/>
    </row>
    <row r="136" spans="2:14" x14ac:dyDescent="0.25">
      <c r="B136" s="95"/>
      <c r="C136" s="97"/>
      <c r="D136" s="97"/>
      <c r="E136" s="97"/>
      <c r="F136" s="97"/>
      <c r="G136" s="97"/>
      <c r="H136" s="97"/>
      <c r="I136" s="97"/>
      <c r="J136" s="97"/>
      <c r="K136" s="97"/>
      <c r="L136" s="97"/>
      <c r="M136" s="97"/>
      <c r="N136" s="98"/>
    </row>
    <row r="137" spans="2:14" x14ac:dyDescent="0.25">
      <c r="B137" s="95"/>
      <c r="C137" s="97"/>
      <c r="D137" s="97"/>
      <c r="E137" s="97"/>
      <c r="F137" s="97"/>
      <c r="G137" s="97"/>
      <c r="H137" s="97"/>
      <c r="I137" s="97"/>
      <c r="J137" s="97"/>
      <c r="K137" s="97"/>
      <c r="L137" s="97"/>
      <c r="M137" s="97"/>
      <c r="N137" s="98"/>
    </row>
    <row r="138" spans="2:14" x14ac:dyDescent="0.25">
      <c r="B138" s="95"/>
      <c r="C138" s="97"/>
      <c r="D138" s="97"/>
      <c r="E138" s="97"/>
      <c r="F138" s="97"/>
      <c r="G138" s="97"/>
      <c r="H138" s="97"/>
      <c r="I138" s="97"/>
      <c r="J138" s="97"/>
      <c r="K138" s="97"/>
      <c r="L138" s="97"/>
      <c r="M138" s="97"/>
      <c r="N138" s="98"/>
    </row>
    <row r="139" spans="2:14" x14ac:dyDescent="0.25">
      <c r="B139" s="95"/>
      <c r="C139" s="97"/>
      <c r="D139" s="97"/>
      <c r="E139" s="97"/>
      <c r="F139" s="97"/>
      <c r="G139" s="97"/>
      <c r="H139" s="97"/>
      <c r="I139" s="97"/>
      <c r="J139" s="97"/>
      <c r="K139" s="97"/>
      <c r="L139" s="97"/>
      <c r="M139" s="97"/>
      <c r="N139" s="98"/>
    </row>
    <row r="140" spans="2:14" x14ac:dyDescent="0.25">
      <c r="B140" s="95"/>
      <c r="C140" s="97"/>
      <c r="D140" s="97"/>
      <c r="E140" s="97"/>
      <c r="F140" s="97"/>
      <c r="G140" s="97"/>
      <c r="H140" s="97"/>
      <c r="I140" s="97"/>
      <c r="J140" s="97"/>
      <c r="K140" s="97"/>
      <c r="L140" s="97"/>
      <c r="M140" s="97"/>
      <c r="N140" s="98"/>
    </row>
    <row r="141" spans="2:14" x14ac:dyDescent="0.25">
      <c r="B141" s="95"/>
      <c r="C141" s="97"/>
      <c r="D141" s="97"/>
      <c r="E141" s="97"/>
      <c r="F141" s="97"/>
      <c r="G141" s="97"/>
      <c r="H141" s="97"/>
      <c r="I141" s="97"/>
      <c r="J141" s="97"/>
      <c r="K141" s="97"/>
      <c r="L141" s="97"/>
      <c r="M141" s="97"/>
      <c r="N141" s="98"/>
    </row>
    <row r="142" spans="2:14" x14ac:dyDescent="0.25">
      <c r="B142" s="95"/>
      <c r="C142" s="97"/>
      <c r="D142" s="97"/>
      <c r="E142" s="97"/>
      <c r="F142" s="97"/>
      <c r="G142" s="97"/>
      <c r="H142" s="97"/>
      <c r="I142" s="97"/>
      <c r="J142" s="97"/>
      <c r="K142" s="97"/>
      <c r="L142" s="97"/>
      <c r="M142" s="97"/>
      <c r="N142" s="98"/>
    </row>
    <row r="143" spans="2:14" x14ac:dyDescent="0.25">
      <c r="B143" s="95"/>
      <c r="C143" s="97"/>
      <c r="D143" s="97"/>
      <c r="E143" s="97"/>
      <c r="F143" s="97"/>
      <c r="G143" s="97"/>
      <c r="H143" s="97"/>
      <c r="I143" s="97"/>
      <c r="J143" s="97"/>
      <c r="K143" s="97"/>
      <c r="L143" s="97"/>
      <c r="M143" s="97"/>
      <c r="N143" s="98"/>
    </row>
    <row r="144" spans="2:14" x14ac:dyDescent="0.25">
      <c r="B144" s="95"/>
      <c r="C144" s="97"/>
      <c r="D144" s="97"/>
      <c r="E144" s="97"/>
      <c r="F144" s="97"/>
      <c r="G144" s="97"/>
      <c r="H144" s="97"/>
      <c r="I144" s="97"/>
      <c r="J144" s="97"/>
      <c r="K144" s="97"/>
      <c r="L144" s="97"/>
      <c r="M144" s="97"/>
      <c r="N144" s="98"/>
    </row>
    <row r="145" spans="2:14" x14ac:dyDescent="0.25">
      <c r="B145" s="95"/>
      <c r="C145" s="97"/>
      <c r="D145" s="97"/>
      <c r="E145" s="97"/>
      <c r="F145" s="97"/>
      <c r="G145" s="97"/>
      <c r="H145" s="97"/>
      <c r="I145" s="97"/>
      <c r="J145" s="97"/>
      <c r="K145" s="97"/>
      <c r="L145" s="97"/>
      <c r="M145" s="97"/>
      <c r="N145" s="98"/>
    </row>
    <row r="146" spans="2:14" x14ac:dyDescent="0.25">
      <c r="B146" s="95"/>
      <c r="C146" s="97"/>
      <c r="D146" s="97"/>
      <c r="E146" s="97"/>
      <c r="F146" s="97"/>
      <c r="G146" s="97"/>
      <c r="H146" s="97"/>
      <c r="I146" s="97"/>
      <c r="J146" s="97"/>
      <c r="K146" s="97"/>
      <c r="L146" s="97"/>
      <c r="M146" s="97"/>
      <c r="N146" s="98"/>
    </row>
    <row r="147" spans="2:14" x14ac:dyDescent="0.25">
      <c r="B147" s="95"/>
      <c r="C147" s="97"/>
      <c r="D147" s="97"/>
      <c r="E147" s="97"/>
      <c r="F147" s="97"/>
      <c r="G147" s="97"/>
      <c r="H147" s="97"/>
      <c r="I147" s="97"/>
      <c r="J147" s="97"/>
      <c r="K147" s="97"/>
      <c r="L147" s="97"/>
      <c r="M147" s="97"/>
      <c r="N147" s="98"/>
    </row>
    <row r="148" spans="2:14" x14ac:dyDescent="0.25">
      <c r="B148" s="95"/>
      <c r="C148" s="97"/>
      <c r="D148" s="97"/>
      <c r="E148" s="97"/>
      <c r="F148" s="97"/>
      <c r="G148" s="97"/>
      <c r="H148" s="97"/>
      <c r="I148" s="97"/>
      <c r="J148" s="97"/>
      <c r="K148" s="97"/>
      <c r="L148" s="97"/>
      <c r="M148" s="97"/>
      <c r="N148" s="98"/>
    </row>
    <row r="149" spans="2:14" x14ac:dyDescent="0.25">
      <c r="B149" s="95"/>
      <c r="C149" s="97"/>
      <c r="D149" s="97"/>
      <c r="E149" s="97"/>
      <c r="F149" s="97"/>
      <c r="G149" s="97"/>
      <c r="H149" s="97"/>
      <c r="I149" s="97"/>
      <c r="J149" s="97"/>
      <c r="K149" s="97"/>
      <c r="L149" s="97"/>
      <c r="M149" s="97"/>
      <c r="N149" s="98"/>
    </row>
    <row r="150" spans="2:14" x14ac:dyDescent="0.25">
      <c r="B150" s="95"/>
      <c r="C150" s="97"/>
      <c r="D150" s="97"/>
      <c r="E150" s="97"/>
      <c r="F150" s="97"/>
      <c r="G150" s="97"/>
      <c r="H150" s="97"/>
      <c r="I150" s="97"/>
      <c r="J150" s="97"/>
      <c r="K150" s="97"/>
      <c r="L150" s="97"/>
      <c r="M150" s="97"/>
      <c r="N150" s="98"/>
    </row>
    <row r="151" spans="2:14" x14ac:dyDescent="0.25">
      <c r="B151" s="95"/>
      <c r="C151" s="97"/>
      <c r="D151" s="97"/>
      <c r="E151" s="97"/>
      <c r="F151" s="97"/>
      <c r="G151" s="97"/>
      <c r="H151" s="97"/>
      <c r="I151" s="97"/>
      <c r="J151" s="97"/>
      <c r="K151" s="97"/>
      <c r="L151" s="97"/>
      <c r="M151" s="97"/>
      <c r="N151" s="98"/>
    </row>
    <row r="152" spans="2:14" x14ac:dyDescent="0.25">
      <c r="B152" s="95"/>
      <c r="C152" s="97"/>
      <c r="D152" s="97"/>
      <c r="E152" s="97"/>
      <c r="F152" s="97"/>
      <c r="G152" s="97"/>
      <c r="H152" s="97"/>
      <c r="I152" s="97"/>
      <c r="J152" s="97"/>
      <c r="K152" s="97"/>
      <c r="L152" s="97"/>
      <c r="M152" s="97"/>
      <c r="N152" s="98"/>
    </row>
    <row r="153" spans="2:14" x14ac:dyDescent="0.25">
      <c r="B153" s="95"/>
      <c r="C153" s="97"/>
      <c r="D153" s="97"/>
      <c r="E153" s="97"/>
      <c r="F153" s="97"/>
      <c r="G153" s="97"/>
      <c r="H153" s="97"/>
      <c r="I153" s="97"/>
      <c r="J153" s="97"/>
      <c r="K153" s="97"/>
      <c r="L153" s="97"/>
      <c r="M153" s="97"/>
      <c r="N153" s="98"/>
    </row>
    <row r="154" spans="2:14" x14ac:dyDescent="0.25">
      <c r="B154" s="95"/>
      <c r="C154" s="97"/>
      <c r="D154" s="97"/>
      <c r="E154" s="97"/>
      <c r="F154" s="97"/>
      <c r="G154" s="97"/>
      <c r="H154" s="97"/>
      <c r="I154" s="97"/>
      <c r="J154" s="97"/>
      <c r="K154" s="97"/>
      <c r="L154" s="97"/>
      <c r="M154" s="97"/>
      <c r="N154" s="98"/>
    </row>
    <row r="155" spans="2:14" x14ac:dyDescent="0.25">
      <c r="B155" s="95"/>
      <c r="C155" s="97"/>
      <c r="D155" s="97"/>
      <c r="E155" s="97"/>
      <c r="F155" s="97"/>
      <c r="G155" s="97"/>
      <c r="H155" s="97"/>
      <c r="I155" s="97"/>
      <c r="J155" s="97"/>
      <c r="K155" s="97"/>
      <c r="L155" s="97"/>
      <c r="M155" s="97"/>
      <c r="N155" s="98"/>
    </row>
    <row r="156" spans="2:14" x14ac:dyDescent="0.25">
      <c r="B156" s="95"/>
      <c r="C156" s="97"/>
      <c r="D156" s="97"/>
      <c r="E156" s="97"/>
      <c r="F156" s="97"/>
      <c r="G156" s="97"/>
      <c r="H156" s="97"/>
      <c r="I156" s="97"/>
      <c r="J156" s="97"/>
      <c r="K156" s="97"/>
      <c r="L156" s="97"/>
      <c r="M156" s="97"/>
      <c r="N156" s="98"/>
    </row>
    <row r="157" spans="2:14" ht="15.75" thickBot="1" x14ac:dyDescent="0.3">
      <c r="B157" s="95"/>
      <c r="C157" s="97"/>
      <c r="D157" s="97"/>
      <c r="E157" s="97"/>
      <c r="F157" s="97"/>
      <c r="G157" s="97"/>
      <c r="H157" s="97"/>
      <c r="I157" s="97"/>
      <c r="J157" s="97"/>
      <c r="K157" s="97"/>
      <c r="L157" s="97"/>
      <c r="M157" s="97"/>
      <c r="N157" s="98"/>
    </row>
    <row r="158" spans="2:14" x14ac:dyDescent="0.25">
      <c r="B158" s="95"/>
      <c r="C158" s="97"/>
      <c r="D158" s="97"/>
      <c r="E158" s="149" t="s">
        <v>205</v>
      </c>
      <c r="F158" s="150"/>
      <c r="G158" s="150"/>
      <c r="H158" s="150"/>
      <c r="I158" s="150"/>
      <c r="J158" s="150"/>
      <c r="K158" s="151"/>
      <c r="L158" s="97"/>
      <c r="M158" s="97"/>
      <c r="N158" s="98"/>
    </row>
    <row r="159" spans="2:14" ht="15.75" thickBot="1" x14ac:dyDescent="0.3">
      <c r="B159" s="95"/>
      <c r="C159" s="97"/>
      <c r="D159" s="97"/>
      <c r="E159" s="152"/>
      <c r="F159" s="153"/>
      <c r="G159" s="153"/>
      <c r="H159" s="153"/>
      <c r="I159" s="153"/>
      <c r="J159" s="153"/>
      <c r="K159" s="154"/>
      <c r="L159" s="97"/>
      <c r="M159" s="97"/>
      <c r="N159" s="98"/>
    </row>
    <row r="160" spans="2:14" x14ac:dyDescent="0.25">
      <c r="B160" s="95"/>
      <c r="C160" s="97"/>
      <c r="D160" s="97"/>
      <c r="E160" s="97"/>
      <c r="F160" s="97"/>
      <c r="G160" s="97"/>
      <c r="H160" s="97"/>
      <c r="I160" s="97"/>
      <c r="J160" s="97"/>
      <c r="K160" s="97"/>
      <c r="L160" s="97"/>
      <c r="M160" s="97"/>
      <c r="N160" s="98"/>
    </row>
    <row r="161" spans="2:14" x14ac:dyDescent="0.25">
      <c r="B161" s="95"/>
      <c r="C161" s="97"/>
      <c r="D161" s="97"/>
      <c r="E161" s="97"/>
      <c r="F161" s="97"/>
      <c r="G161" s="97"/>
      <c r="H161" s="97"/>
      <c r="I161" s="97"/>
      <c r="J161" s="97"/>
      <c r="K161" s="97"/>
      <c r="L161" s="97"/>
      <c r="M161" s="97"/>
      <c r="N161" s="98"/>
    </row>
    <row r="162" spans="2:14" x14ac:dyDescent="0.25">
      <c r="B162" s="95"/>
      <c r="C162" s="97"/>
      <c r="D162" s="97"/>
      <c r="E162" s="97"/>
      <c r="F162" s="97"/>
      <c r="G162" s="97"/>
      <c r="H162" s="97"/>
      <c r="I162" s="97"/>
      <c r="J162" s="97"/>
      <c r="K162" s="97"/>
      <c r="L162" s="97"/>
      <c r="M162" s="97"/>
      <c r="N162" s="98"/>
    </row>
    <row r="163" spans="2:14" x14ac:dyDescent="0.25">
      <c r="B163" s="95"/>
      <c r="C163" s="97"/>
      <c r="D163" s="97"/>
      <c r="E163" s="97"/>
      <c r="F163" s="97"/>
      <c r="G163" s="97"/>
      <c r="H163" s="97"/>
      <c r="I163" s="97"/>
      <c r="J163" s="97"/>
      <c r="K163" s="97"/>
      <c r="L163" s="97"/>
      <c r="M163" s="97"/>
      <c r="N163" s="98"/>
    </row>
    <row r="164" spans="2:14" x14ac:dyDescent="0.25">
      <c r="B164" s="95"/>
      <c r="C164" s="97"/>
      <c r="D164" s="97"/>
      <c r="E164" s="97"/>
      <c r="F164" s="97"/>
      <c r="G164" s="97"/>
      <c r="H164" s="97"/>
      <c r="I164" s="97"/>
      <c r="J164" s="97"/>
      <c r="K164" s="97"/>
      <c r="L164" s="97"/>
      <c r="M164" s="97"/>
      <c r="N164" s="98"/>
    </row>
    <row r="165" spans="2:14" x14ac:dyDescent="0.25">
      <c r="B165" s="95"/>
      <c r="C165" s="97"/>
      <c r="D165" s="97"/>
      <c r="E165" s="97"/>
      <c r="F165" s="97"/>
      <c r="G165" s="97"/>
      <c r="H165" s="97"/>
      <c r="I165" s="97"/>
      <c r="J165" s="97"/>
      <c r="K165" s="97"/>
      <c r="L165" s="97"/>
      <c r="M165" s="97"/>
      <c r="N165" s="98"/>
    </row>
    <row r="166" spans="2:14" x14ac:dyDescent="0.25">
      <c r="B166" s="95"/>
      <c r="C166" s="97"/>
      <c r="D166" s="97"/>
      <c r="E166" s="97"/>
      <c r="F166" s="97"/>
      <c r="G166" s="97"/>
      <c r="H166" s="97"/>
      <c r="I166" s="97"/>
      <c r="J166" s="97"/>
      <c r="K166" s="97"/>
      <c r="L166" s="97"/>
      <c r="M166" s="97"/>
      <c r="N166" s="98"/>
    </row>
    <row r="167" spans="2:14" x14ac:dyDescent="0.25">
      <c r="B167" s="95"/>
      <c r="C167" s="97"/>
      <c r="D167" s="97"/>
      <c r="E167" s="97"/>
      <c r="F167" s="97"/>
      <c r="G167" s="97"/>
      <c r="H167" s="97"/>
      <c r="I167" s="97"/>
      <c r="J167" s="97"/>
      <c r="K167" s="97"/>
      <c r="L167" s="97"/>
      <c r="M167" s="97"/>
      <c r="N167" s="98"/>
    </row>
    <row r="168" spans="2:14" x14ac:dyDescent="0.25">
      <c r="B168" s="95"/>
      <c r="C168" s="97"/>
      <c r="D168" s="97"/>
      <c r="E168" s="97"/>
      <c r="F168" s="97"/>
      <c r="G168" s="97"/>
      <c r="H168" s="97"/>
      <c r="I168" s="97"/>
      <c r="J168" s="97"/>
      <c r="K168" s="97"/>
      <c r="L168" s="97"/>
      <c r="M168" s="97"/>
      <c r="N168" s="98"/>
    </row>
    <row r="169" spans="2:14" x14ac:dyDescent="0.25">
      <c r="B169" s="95"/>
      <c r="C169" s="97"/>
      <c r="D169" s="97"/>
      <c r="E169" s="97"/>
      <c r="F169" s="97"/>
      <c r="G169" s="97"/>
      <c r="H169" s="97"/>
      <c r="I169" s="97"/>
      <c r="J169" s="97"/>
      <c r="K169" s="97"/>
      <c r="L169" s="97"/>
      <c r="M169" s="97"/>
      <c r="N169" s="98"/>
    </row>
    <row r="170" spans="2:14" x14ac:dyDescent="0.25">
      <c r="B170" s="95"/>
      <c r="C170" s="97"/>
      <c r="D170" s="97"/>
      <c r="E170" s="97"/>
      <c r="F170" s="97"/>
      <c r="G170" s="97"/>
      <c r="H170" s="97"/>
      <c r="I170" s="97"/>
      <c r="J170" s="97"/>
      <c r="K170" s="97"/>
      <c r="L170" s="97"/>
      <c r="M170" s="97"/>
      <c r="N170" s="98"/>
    </row>
    <row r="171" spans="2:14" x14ac:dyDescent="0.25">
      <c r="B171" s="95"/>
      <c r="C171" s="97"/>
      <c r="D171" s="97"/>
      <c r="E171" s="97"/>
      <c r="F171" s="97"/>
      <c r="G171" s="97"/>
      <c r="H171" s="97"/>
      <c r="I171" s="97"/>
      <c r="J171" s="97"/>
      <c r="K171" s="97"/>
      <c r="L171" s="97"/>
      <c r="M171" s="97"/>
      <c r="N171" s="98"/>
    </row>
    <row r="172" spans="2:14" x14ac:dyDescent="0.25">
      <c r="B172" s="95"/>
      <c r="C172" s="97"/>
      <c r="D172" s="97"/>
      <c r="E172" s="97"/>
      <c r="F172" s="97"/>
      <c r="G172" s="97"/>
      <c r="H172" s="97"/>
      <c r="I172" s="97"/>
      <c r="J172" s="97"/>
      <c r="K172" s="97"/>
      <c r="L172" s="97"/>
      <c r="M172" s="97"/>
      <c r="N172" s="98"/>
    </row>
    <row r="173" spans="2:14" x14ac:dyDescent="0.25">
      <c r="B173" s="95"/>
      <c r="C173" s="97"/>
      <c r="D173" s="97"/>
      <c r="E173" s="97"/>
      <c r="F173" s="97"/>
      <c r="G173" s="97"/>
      <c r="H173" s="97"/>
      <c r="I173" s="97"/>
      <c r="J173" s="97"/>
      <c r="K173" s="97"/>
      <c r="L173" s="97"/>
      <c r="M173" s="97"/>
      <c r="N173" s="98"/>
    </row>
    <row r="174" spans="2:14" x14ac:dyDescent="0.25">
      <c r="B174" s="95"/>
      <c r="C174" s="97"/>
      <c r="D174" s="97"/>
      <c r="E174" s="97"/>
      <c r="F174" s="97"/>
      <c r="G174" s="97"/>
      <c r="H174" s="97"/>
      <c r="I174" s="97"/>
      <c r="J174" s="97"/>
      <c r="K174" s="97"/>
      <c r="L174" s="97"/>
      <c r="M174" s="97"/>
      <c r="N174" s="98"/>
    </row>
    <row r="175" spans="2:14" x14ac:dyDescent="0.25">
      <c r="B175" s="95"/>
      <c r="C175" s="97"/>
      <c r="D175" s="97"/>
      <c r="E175" s="97"/>
      <c r="F175" s="97"/>
      <c r="G175" s="97"/>
      <c r="H175" s="97"/>
      <c r="I175" s="97"/>
      <c r="J175" s="97"/>
      <c r="K175" s="97"/>
      <c r="L175" s="97"/>
      <c r="M175" s="97"/>
      <c r="N175" s="98"/>
    </row>
    <row r="176" spans="2:14" x14ac:dyDescent="0.25">
      <c r="B176" s="95"/>
      <c r="C176" s="97"/>
      <c r="D176" s="97"/>
      <c r="E176" s="97"/>
      <c r="F176" s="97"/>
      <c r="G176" s="97"/>
      <c r="H176" s="97"/>
      <c r="I176" s="97"/>
      <c r="J176" s="97"/>
      <c r="K176" s="97"/>
      <c r="L176" s="97"/>
      <c r="M176" s="97"/>
      <c r="N176" s="98"/>
    </row>
    <row r="177" spans="2:14" x14ac:dyDescent="0.25">
      <c r="B177" s="95"/>
      <c r="C177" s="97"/>
      <c r="D177" s="97"/>
      <c r="E177" s="97"/>
      <c r="F177" s="97"/>
      <c r="G177" s="97"/>
      <c r="H177" s="97"/>
      <c r="I177" s="97"/>
      <c r="J177" s="97"/>
      <c r="K177" s="97"/>
      <c r="L177" s="97"/>
      <c r="M177" s="97"/>
      <c r="N177" s="98"/>
    </row>
    <row r="178" spans="2:14" x14ac:dyDescent="0.25">
      <c r="B178" s="95"/>
      <c r="C178" s="97"/>
      <c r="D178" s="97"/>
      <c r="E178" s="97"/>
      <c r="F178" s="97"/>
      <c r="G178" s="97"/>
      <c r="H178" s="97"/>
      <c r="I178" s="97"/>
      <c r="J178" s="97"/>
      <c r="K178" s="97"/>
      <c r="L178" s="97"/>
      <c r="M178" s="97"/>
      <c r="N178" s="98"/>
    </row>
    <row r="179" spans="2:14" x14ac:dyDescent="0.25">
      <c r="B179" s="95"/>
      <c r="C179" s="97"/>
      <c r="D179" s="97"/>
      <c r="E179" s="97"/>
      <c r="F179" s="97"/>
      <c r="G179" s="97"/>
      <c r="H179" s="97"/>
      <c r="I179" s="97"/>
      <c r="J179" s="97"/>
      <c r="K179" s="97"/>
      <c r="L179" s="97"/>
      <c r="M179" s="97"/>
      <c r="N179" s="98"/>
    </row>
    <row r="180" spans="2:14" x14ac:dyDescent="0.25">
      <c r="B180" s="95"/>
      <c r="C180" s="97"/>
      <c r="D180" s="97"/>
      <c r="E180" s="97"/>
      <c r="F180" s="97"/>
      <c r="G180" s="97"/>
      <c r="H180" s="97"/>
      <c r="I180" s="97"/>
      <c r="J180" s="97"/>
      <c r="K180" s="97"/>
      <c r="L180" s="97"/>
      <c r="M180" s="97"/>
      <c r="N180" s="98"/>
    </row>
    <row r="181" spans="2:14" x14ac:dyDescent="0.25">
      <c r="B181" s="95"/>
      <c r="C181" s="97"/>
      <c r="D181" s="97"/>
      <c r="E181" s="97"/>
      <c r="F181" s="97"/>
      <c r="G181" s="97"/>
      <c r="H181" s="97"/>
      <c r="I181" s="97"/>
      <c r="J181" s="97"/>
      <c r="K181" s="97"/>
      <c r="L181" s="97"/>
      <c r="M181" s="97"/>
      <c r="N181" s="98"/>
    </row>
    <row r="182" spans="2:14" x14ac:dyDescent="0.25">
      <c r="B182" s="95"/>
      <c r="C182" s="97"/>
      <c r="D182" s="97"/>
      <c r="E182" s="97"/>
      <c r="F182" s="97"/>
      <c r="G182" s="97"/>
      <c r="H182" s="97"/>
      <c r="I182" s="97"/>
      <c r="J182" s="97"/>
      <c r="K182" s="97"/>
      <c r="L182" s="97"/>
      <c r="M182" s="97"/>
      <c r="N182" s="98"/>
    </row>
    <row r="183" spans="2:14" x14ac:dyDescent="0.25">
      <c r="B183" s="95"/>
      <c r="C183" s="97"/>
      <c r="D183" s="97"/>
      <c r="E183" s="97"/>
      <c r="F183" s="97"/>
      <c r="G183" s="97"/>
      <c r="H183" s="97"/>
      <c r="I183" s="97"/>
      <c r="J183" s="97"/>
      <c r="K183" s="97"/>
      <c r="L183" s="97"/>
      <c r="M183" s="97"/>
      <c r="N183" s="98"/>
    </row>
    <row r="184" spans="2:14" x14ac:dyDescent="0.25">
      <c r="B184" s="95"/>
      <c r="C184" s="97"/>
      <c r="D184" s="97"/>
      <c r="E184" s="97"/>
      <c r="F184" s="97"/>
      <c r="G184" s="97"/>
      <c r="H184" s="97"/>
      <c r="I184" s="97"/>
      <c r="J184" s="97"/>
      <c r="K184" s="97"/>
      <c r="L184" s="97"/>
      <c r="M184" s="97"/>
      <c r="N184" s="98"/>
    </row>
    <row r="185" spans="2:14" ht="15.75" thickBot="1" x14ac:dyDescent="0.3">
      <c r="B185" s="99"/>
      <c r="C185" s="100"/>
      <c r="D185" s="100"/>
      <c r="E185" s="100"/>
      <c r="F185" s="100"/>
      <c r="G185" s="100"/>
      <c r="H185" s="100"/>
      <c r="I185" s="100"/>
      <c r="J185" s="100"/>
      <c r="K185" s="100"/>
      <c r="L185" s="100"/>
      <c r="M185" s="100"/>
      <c r="N185" s="101"/>
    </row>
  </sheetData>
  <mergeCells count="8">
    <mergeCell ref="E158:K159"/>
    <mergeCell ref="E130:K131"/>
    <mergeCell ref="I6:M6"/>
    <mergeCell ref="I11:M11"/>
    <mergeCell ref="E28:K29"/>
    <mergeCell ref="E53:K54"/>
    <mergeCell ref="E78:K79"/>
    <mergeCell ref="E105:K106"/>
  </mergeCells>
  <dataValidations count="2">
    <dataValidation type="list" allowBlank="1" showInputMessage="1" showErrorMessage="1" sqref="I12">
      <mc:AlternateContent xmlns:x12ac="http://schemas.microsoft.com/office/spreadsheetml/2011/1/ac" xmlns:mc="http://schemas.openxmlformats.org/markup-compatibility/2006">
        <mc:Choice Requires="x12ac">
          <x12ac:list>0,"0,5",1,"1,5",2,"2,5",3</x12ac:list>
        </mc:Choice>
        <mc:Fallback>
          <formula1>"0,0,5,1,1,5,2,2,5,3"</formula1>
        </mc:Fallback>
      </mc:AlternateContent>
    </dataValidation>
    <dataValidation type="list" allowBlank="1" showInputMessage="1" showErrorMessage="1" sqref="I9">
      <mc:AlternateContent xmlns:x12ac="http://schemas.microsoft.com/office/spreadsheetml/2011/1/ac" xmlns:mc="http://schemas.openxmlformats.org/markup-compatibility/2006">
        <mc:Choice Requires="x12ac">
          <x12ac:list>1,"0,5",0</x12ac:list>
        </mc:Choice>
        <mc:Fallback>
          <formula1>"1,0,5,0"</formula1>
        </mc:Fallback>
      </mc:AlternateContent>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'Liste Préventive'!$F$25:$F$31</xm:f>
          </x14:formula1>
          <xm:sqref>I11</xm:sqref>
        </x14:dataValidation>
        <x14:dataValidation type="list" allowBlank="1" showInputMessage="1" showErrorMessage="1">
          <x14:formula1>
            <xm:f>'Liste Préventive'!$F$14:$F$22</xm:f>
          </x14:formula1>
          <xm:sqref>I8</xm:sqref>
        </x14:dataValidation>
        <x14:dataValidation type="list" allowBlank="1" showInputMessage="1" showErrorMessage="1">
          <x14:formula1>
            <xm:f>'Liste Préventive'!$F$3:$F$11</xm:f>
          </x14:formula1>
          <xm:sqref>I6</xm:sqref>
        </x14:dataValidation>
        <x14:dataValidation type="list" allowBlank="1" showInputMessage="1" showErrorMessage="1">
          <x14:formula1>
            <xm:f>'Tables de calculs'!$D$81:$P$81</xm:f>
          </x14:formula1>
          <xm:sqref>I10</xm:sqref>
        </x14:dataValidation>
        <x14:dataValidation type="list" allowBlank="1" showInputMessage="1" showErrorMessage="1">
          <x14:formula1>
            <xm:f>'Liste Préventive'!$B$9:$B$38</xm:f>
          </x14:formula1>
          <xm:sqref>I7</xm:sqref>
        </x14:dataValidation>
        <x14:dataValidation type="list" allowBlank="1" showInputMessage="1" showErrorMessage="1">
          <x14:formula1>
            <xm:f>'Liste Préventive'!$B$3:$B$6</xm:f>
          </x14:formula1>
          <xm:sqref>I4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C118"/>
  <sheetViews>
    <sheetView zoomScale="85" zoomScaleNormal="85" workbookViewId="0">
      <selection activeCell="B35" sqref="B35:D35"/>
    </sheetView>
  </sheetViews>
  <sheetFormatPr baseColWidth="10" defaultRowHeight="15" x14ac:dyDescent="0.25"/>
  <cols>
    <col min="1" max="16384" width="11.42578125" style="41"/>
  </cols>
  <sheetData>
    <row r="2" spans="2:55" x14ac:dyDescent="0.25">
      <c r="B2" s="173" t="s">
        <v>171</v>
      </c>
      <c r="C2" s="174"/>
      <c r="D2" s="175"/>
      <c r="E2" s="167" t="str">
        <f>'Maintenance Mixte'!I6</f>
        <v>Lampe aux halogénures métalliques</v>
      </c>
      <c r="F2" s="167"/>
      <c r="G2" s="167"/>
      <c r="H2" s="167"/>
      <c r="I2" s="167"/>
    </row>
    <row r="3" spans="2:55" x14ac:dyDescent="0.25">
      <c r="B3" s="173" t="s">
        <v>94</v>
      </c>
      <c r="C3" s="174"/>
      <c r="D3" s="175"/>
      <c r="E3" s="6">
        <f>MATCH(E2,'Liste Préventive'!F3:F11,0)</f>
        <v>6</v>
      </c>
    </row>
    <row r="4" spans="2:55" x14ac:dyDescent="0.25">
      <c r="B4" s="173" t="s">
        <v>172</v>
      </c>
      <c r="C4" s="174"/>
      <c r="D4" s="175"/>
      <c r="E4" s="4">
        <f>'Maintenance Mixte'!I5</f>
        <v>2580</v>
      </c>
    </row>
    <row r="6" spans="2:55" x14ac:dyDescent="0.25">
      <c r="B6" s="168" t="s">
        <v>220</v>
      </c>
      <c r="C6" s="168"/>
      <c r="D6" s="168"/>
      <c r="E6" s="168"/>
    </row>
    <row r="7" spans="2:55" x14ac:dyDescent="0.25">
      <c r="B7" s="173" t="s">
        <v>173</v>
      </c>
      <c r="C7" s="174"/>
      <c r="D7" s="175"/>
      <c r="E7" s="4">
        <f>0</f>
        <v>0</v>
      </c>
      <c r="F7" s="4">
        <v>1</v>
      </c>
      <c r="G7" s="4">
        <v>2</v>
      </c>
      <c r="H7" s="4">
        <v>3</v>
      </c>
      <c r="I7" s="4">
        <v>4</v>
      </c>
      <c r="J7" s="4">
        <v>5</v>
      </c>
      <c r="K7" s="4">
        <v>6</v>
      </c>
      <c r="L7" s="4">
        <v>7</v>
      </c>
      <c r="M7" s="4">
        <v>8</v>
      </c>
      <c r="N7" s="4">
        <v>9</v>
      </c>
      <c r="O7" s="4">
        <v>10</v>
      </c>
      <c r="P7" s="4">
        <v>11</v>
      </c>
      <c r="Q7" s="4">
        <v>12</v>
      </c>
      <c r="R7" s="4">
        <v>13</v>
      </c>
      <c r="S7" s="4">
        <v>14</v>
      </c>
      <c r="T7" s="4">
        <v>15</v>
      </c>
      <c r="U7" s="4">
        <v>16</v>
      </c>
      <c r="V7" s="4">
        <v>17</v>
      </c>
      <c r="W7" s="4">
        <v>18</v>
      </c>
      <c r="X7" s="4">
        <v>19</v>
      </c>
      <c r="Y7" s="4">
        <v>20</v>
      </c>
      <c r="Z7" s="4">
        <v>21</v>
      </c>
      <c r="AA7" s="4">
        <v>22</v>
      </c>
      <c r="AB7" s="4">
        <v>23</v>
      </c>
      <c r="AC7" s="4">
        <v>24</v>
      </c>
      <c r="AD7" s="4">
        <v>25</v>
      </c>
      <c r="AE7" s="4">
        <v>26</v>
      </c>
      <c r="AF7" s="4">
        <v>27</v>
      </c>
      <c r="AG7" s="4">
        <v>28</v>
      </c>
      <c r="AH7" s="4">
        <v>29</v>
      </c>
      <c r="AI7" s="4">
        <v>30</v>
      </c>
      <c r="AJ7" s="4">
        <v>31</v>
      </c>
      <c r="AK7" s="4">
        <v>32</v>
      </c>
      <c r="AL7" s="4">
        <v>33</v>
      </c>
      <c r="AM7" s="4">
        <v>34</v>
      </c>
      <c r="AN7" s="4">
        <v>35</v>
      </c>
      <c r="AO7" s="4">
        <v>36</v>
      </c>
      <c r="AP7" s="4">
        <v>37</v>
      </c>
      <c r="AQ7" s="4">
        <v>38</v>
      </c>
      <c r="AR7" s="4">
        <v>39</v>
      </c>
      <c r="AS7" s="4">
        <v>40</v>
      </c>
      <c r="AT7" s="4">
        <v>41</v>
      </c>
      <c r="AU7" s="4">
        <v>42</v>
      </c>
      <c r="AV7" s="4">
        <v>43</v>
      </c>
      <c r="AW7" s="4">
        <v>44</v>
      </c>
      <c r="AX7" s="4">
        <v>45</v>
      </c>
      <c r="AY7" s="4">
        <v>46</v>
      </c>
      <c r="AZ7" s="4">
        <v>47</v>
      </c>
      <c r="BA7" s="4">
        <v>48</v>
      </c>
      <c r="BB7" s="4">
        <v>49</v>
      </c>
      <c r="BC7" s="4">
        <v>50</v>
      </c>
    </row>
    <row r="8" spans="2:55" x14ac:dyDescent="0.25">
      <c r="B8" s="173" t="s">
        <v>32</v>
      </c>
      <c r="C8" s="174"/>
      <c r="D8" s="175"/>
      <c r="E8" s="136">
        <v>0</v>
      </c>
      <c r="F8" s="136">
        <v>0.3</v>
      </c>
      <c r="G8" s="136">
        <v>0.6</v>
      </c>
      <c r="H8" s="136">
        <v>0.9</v>
      </c>
      <c r="I8" s="136">
        <v>1.2</v>
      </c>
      <c r="J8" s="136">
        <v>1.5</v>
      </c>
      <c r="K8" s="136">
        <v>1.8</v>
      </c>
      <c r="L8" s="136">
        <v>2.1</v>
      </c>
      <c r="M8" s="136">
        <v>2.4</v>
      </c>
      <c r="N8" s="136">
        <v>2.7</v>
      </c>
      <c r="O8" s="136">
        <v>3</v>
      </c>
      <c r="P8" s="136">
        <v>3.3</v>
      </c>
      <c r="Q8" s="136">
        <v>3.6</v>
      </c>
      <c r="R8" s="136">
        <v>3.9</v>
      </c>
      <c r="S8" s="136">
        <v>4.2</v>
      </c>
      <c r="T8" s="136">
        <v>4.5</v>
      </c>
      <c r="U8" s="136">
        <v>4.8</v>
      </c>
      <c r="V8" s="136">
        <v>5.0999999999999996</v>
      </c>
      <c r="W8" s="136">
        <v>5.4</v>
      </c>
      <c r="X8" s="136">
        <v>5.7</v>
      </c>
      <c r="Y8" s="136">
        <v>6</v>
      </c>
      <c r="Z8" s="136">
        <v>6.3</v>
      </c>
      <c r="AA8" s="136">
        <v>6.6</v>
      </c>
      <c r="AB8" s="136">
        <v>6.9</v>
      </c>
      <c r="AC8" s="136">
        <v>7.2</v>
      </c>
      <c r="AD8" s="136">
        <v>7.5</v>
      </c>
      <c r="AE8" s="136">
        <v>7.8</v>
      </c>
      <c r="AF8" s="136">
        <v>8.1</v>
      </c>
      <c r="AG8" s="136">
        <v>8.4</v>
      </c>
      <c r="AH8" s="136">
        <v>8.6999999999999993</v>
      </c>
      <c r="AI8" s="136">
        <v>9</v>
      </c>
      <c r="AJ8" s="136">
        <v>9.3000000000000007</v>
      </c>
      <c r="AK8" s="136">
        <v>9.6</v>
      </c>
      <c r="AL8" s="136">
        <v>9.9</v>
      </c>
      <c r="AM8" s="136">
        <v>10.199999999999999</v>
      </c>
      <c r="AN8" s="136">
        <v>10.5</v>
      </c>
      <c r="AO8" s="136">
        <v>10.8</v>
      </c>
      <c r="AP8" s="136">
        <v>11.1</v>
      </c>
      <c r="AQ8" s="136">
        <v>11.4</v>
      </c>
      <c r="AR8" s="136">
        <v>11.7</v>
      </c>
      <c r="AS8" s="136">
        <v>12</v>
      </c>
      <c r="AT8" s="136">
        <v>12.3</v>
      </c>
      <c r="AU8" s="136">
        <v>12.6</v>
      </c>
      <c r="AV8" s="136">
        <v>12.9</v>
      </c>
      <c r="AW8" s="136">
        <v>13.2</v>
      </c>
      <c r="AX8" s="136">
        <v>13.5</v>
      </c>
      <c r="AY8" s="136">
        <v>13.8</v>
      </c>
      <c r="AZ8" s="136">
        <v>14.1</v>
      </c>
      <c r="BA8" s="136">
        <v>14.4</v>
      </c>
      <c r="BB8" s="136">
        <v>14.7</v>
      </c>
      <c r="BC8" s="136">
        <v>15</v>
      </c>
    </row>
    <row r="9" spans="2:55" x14ac:dyDescent="0.25">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row>
    <row r="10" spans="2:55" x14ac:dyDescent="0.25">
      <c r="B10" s="168" t="s">
        <v>213</v>
      </c>
      <c r="C10" s="168"/>
      <c r="D10" s="168"/>
      <c r="E10" s="16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row>
    <row r="11" spans="2:55" x14ac:dyDescent="0.25">
      <c r="B11" s="173" t="s">
        <v>71</v>
      </c>
      <c r="C11" s="174"/>
      <c r="D11" s="175"/>
      <c r="E11" s="4">
        <f>INDEX('Types de lampes'!$E$413:$BC$439,'Liste Mixte'!$O$3*3,'Calculs Mixte'!E7+1)</f>
        <v>1</v>
      </c>
      <c r="F11" s="4">
        <f>INDEX('Types de lampes'!$E$413:$BC$439,'Liste Mixte'!$O$3*3,'Calculs Mixte'!F7+1)</f>
        <v>0.95900158000000002</v>
      </c>
      <c r="G11" s="4">
        <f>INDEX('Types de lampes'!$E$413:$BC$439,'Liste Mixte'!$O$3*3,'Calculs Mixte'!G7+1)</f>
        <v>0.92621083532600013</v>
      </c>
      <c r="H11" s="4">
        <f>INDEX('Types de lampes'!$E$413:$BC$439,'Liste Mixte'!$O$3*3,'Calculs Mixte'!H7+1)</f>
        <v>0.89472611537266222</v>
      </c>
      <c r="I11" s="4">
        <f>INDEX('Types de lampes'!$E$413:$BC$439,'Liste Mixte'!$O$3*3,'Calculs Mixte'!I7+1)</f>
        <v>0.86492480670473382</v>
      </c>
      <c r="J11" s="4">
        <f>INDEX('Types de lampes'!$E$413:$BC$439,'Liste Mixte'!$O$3*3,'Calculs Mixte'!J7+1)</f>
        <v>0.83742149850063141</v>
      </c>
      <c r="K11" s="4">
        <f>INDEX('Types de lampes'!$E$413:$BC$439,'Liste Mixte'!$O$3*3,'Calculs Mixte'!K7+1)</f>
        <v>0.81231005376606991</v>
      </c>
      <c r="L11" s="4">
        <f>INDEX('Types de lampes'!$E$413:$BC$439,'Liste Mixte'!$O$3*3,'Calculs Mixte'!L7+1)</f>
        <v>0.78982723508451524</v>
      </c>
      <c r="M11" s="4">
        <f>INDEX('Types de lampes'!$E$413:$BC$439,'Liste Mixte'!$O$3*3,'Calculs Mixte'!M7+1)</f>
        <v>0.76982041753128927</v>
      </c>
      <c r="N11" s="4">
        <f>INDEX('Types de lampes'!$E$413:$BC$439,'Liste Mixte'!$O$3*3,'Calculs Mixte'!N7+1)</f>
        <v>0.75208122311012204</v>
      </c>
      <c r="O11" s="4">
        <f>INDEX('Types de lampes'!$E$413:$BC$439,'Liste Mixte'!$O$3*3,'Calculs Mixte'!O7+1)</f>
        <v>0.73615989266672177</v>
      </c>
      <c r="P11" s="4">
        <f>INDEX('Types de lampes'!$E$413:$BC$439,'Liste Mixte'!$O$3*3,'Calculs Mixte'!P7+1)</f>
        <v>0.72148091215762788</v>
      </c>
      <c r="Q11" s="4">
        <f>INDEX('Types de lampes'!$E$413:$BC$439,'Liste Mixte'!$O$3*3,'Calculs Mixte'!Q7+1)</f>
        <v>0.70760802463433436</v>
      </c>
      <c r="R11" s="4">
        <f>INDEX('Types de lampes'!$E$413:$BC$439,'Liste Mixte'!$O$3*3,'Calculs Mixte'!R7+1)</f>
        <v>0.69390853935159602</v>
      </c>
      <c r="S11" s="4">
        <f>INDEX('Types de lampes'!$E$413:$BC$439,'Liste Mixte'!$O$3*3,'Calculs Mixte'!S7+1)</f>
        <v>0.68017519698555529</v>
      </c>
      <c r="T11" s="4">
        <f>INDEX('Types de lampes'!$E$413:$BC$439,'Liste Mixte'!$O$3*3,'Calculs Mixte'!T7+1)</f>
        <v>0.66661886493881017</v>
      </c>
      <c r="U11" s="4">
        <f>INDEX('Types de lampes'!$E$413:$BC$439,'Liste Mixte'!$O$3*3,'Calculs Mixte'!U7+1)</f>
        <v>0.65373049662678806</v>
      </c>
      <c r="V11" s="4">
        <f>INDEX('Types de lampes'!$E$413:$BC$439,'Liste Mixte'!$O$3*3,'Calculs Mixte'!V7+1)</f>
        <v>0.642755059889349</v>
      </c>
      <c r="W11" s="4">
        <f>INDEX('Types de lampes'!$E$413:$BC$439,'Liste Mixte'!$O$3*3,'Calculs Mixte'!W7+1)</f>
        <v>0.63577627378306989</v>
      </c>
      <c r="X11" s="4">
        <f>INDEX('Types de lampes'!$E$413:$BC$439,'Liste Mixte'!$O$3*3,'Calculs Mixte'!X7+1)</f>
        <v>0.63574079079505774</v>
      </c>
      <c r="Y11" s="4">
        <f>INDEX('Types de lampes'!$E$413:$BC$439,'Liste Mixte'!$O$3*3,'Calculs Mixte'!Y7+1)</f>
        <v>0.64669879940481378</v>
      </c>
      <c r="Z11" s="4">
        <f>INDEX('Types de lampes'!$E$413:$BC$439,'Liste Mixte'!$O$3*3,'Calculs Mixte'!Z7+1)</f>
        <v>0.67421786986022003</v>
      </c>
      <c r="AA11" s="4">
        <f>INDEX('Types de lampes'!$E$413:$BC$439,'Liste Mixte'!$O$3*3,'Calculs Mixte'!AA7+1)</f>
        <v>0.72486695289482583</v>
      </c>
      <c r="AB11" s="4">
        <f>INDEX('Types de lampes'!$E$413:$BC$439,'Liste Mixte'!$O$3*3,'Calculs Mixte'!AB7+1)</f>
        <v>0.80710848017267134</v>
      </c>
      <c r="AC11" s="4">
        <f>INDEX('Types de lampes'!$E$413:$BC$439,'Liste Mixte'!$O$3*3,'Calculs Mixte'!AC7+1)</f>
        <v>0.83978872913669289</v>
      </c>
      <c r="AD11" s="4">
        <f>INDEX('Types de lampes'!$E$413:$BC$439,'Liste Mixte'!$O$3*3,'Calculs Mixte'!AD7+1)</f>
        <v>0.81759442610369926</v>
      </c>
      <c r="AE11" s="4">
        <f>INDEX('Types de lampes'!$E$413:$BC$439,'Liste Mixte'!$O$3*3,'Calculs Mixte'!AE7+1)</f>
        <v>0.79793447469388024</v>
      </c>
      <c r="AF11" s="4">
        <f>INDEX('Types de lampes'!$E$413:$BC$439,'Liste Mixte'!$O$3*3,'Calculs Mixte'!AF7+1)</f>
        <v>0.7807872959273473</v>
      </c>
      <c r="AG11" s="4">
        <f>INDEX('Types de lampes'!$E$413:$BC$439,'Liste Mixte'!$O$3*3,'Calculs Mixte'!AG7+1)</f>
        <v>0.76642487386592384</v>
      </c>
      <c r="AH11" s="4">
        <f>INDEX('Types de lampes'!$E$413:$BC$439,'Liste Mixte'!$O$3*3,'Calculs Mixte'!AH7+1)</f>
        <v>0.75477795191708363</v>
      </c>
      <c r="AI11" s="4">
        <f>INDEX('Types de lampes'!$E$413:$BC$439,'Liste Mixte'!$O$3*3,'Calculs Mixte'!AI7+1)</f>
        <v>0.74551839944664688</v>
      </c>
      <c r="AJ11" s="4">
        <f>INDEX('Types de lampes'!$E$413:$BC$439,'Liste Mixte'!$O$3*3,'Calculs Mixte'!AJ7+1)</f>
        <v>0.73813652268658303</v>
      </c>
      <c r="AK11" s="4">
        <f>INDEX('Types de lampes'!$E$413:$BC$439,'Liste Mixte'!$O$3*3,'Calculs Mixte'!AK7+1)</f>
        <v>0.73200412323154596</v>
      </c>
      <c r="AL11" s="4">
        <f>INDEX('Types de lampes'!$E$413:$BC$439,'Liste Mixte'!$O$3*3,'Calculs Mixte'!AL7+1)</f>
        <v>0.72647932469401066</v>
      </c>
      <c r="AM11" s="4">
        <f>INDEX('Types de lampes'!$E$413:$BC$439,'Liste Mixte'!$O$3*3,'Calculs Mixte'!AM7+1)</f>
        <v>0.72100182055811057</v>
      </c>
      <c r="AN11" s="4">
        <f>INDEX('Types de lampes'!$E$413:$BC$439,'Liste Mixte'!$O$3*3,'Calculs Mixte'!AN7+1)</f>
        <v>0.7151835932149111</v>
      </c>
      <c r="AO11" s="4">
        <f>INDEX('Types de lampes'!$E$413:$BC$439,'Liste Mixte'!$O$3*3,'Calculs Mixte'!AO7+1)</f>
        <v>0.70888276499306668</v>
      </c>
      <c r="AP11" s="4">
        <f>INDEX('Types de lampes'!$E$413:$BC$439,'Liste Mixte'!$O$3*3,'Calculs Mixte'!AP7+1)</f>
        <v>0.70230686788480223</v>
      </c>
      <c r="AQ11" s="4">
        <f>INDEX('Types de lampes'!$E$413:$BC$439,'Liste Mixte'!$O$3*3,'Calculs Mixte'!AQ7+1)</f>
        <v>0.69604685463371718</v>
      </c>
      <c r="AR11" s="4">
        <f>INDEX('Types de lampes'!$E$413:$BC$439,'Liste Mixte'!$O$3*3,'Calculs Mixte'!AR7+1)</f>
        <v>0.69104014569296623</v>
      </c>
      <c r="AS11" s="4">
        <f>INDEX('Types de lampes'!$E$413:$BC$439,'Liste Mixte'!$O$3*3,'Calculs Mixte'!AS7+1)</f>
        <v>0.68852088527331889</v>
      </c>
      <c r="AT11" s="4">
        <f>INDEX('Types de lampes'!$E$413:$BC$439,'Liste Mixte'!$O$3*3,'Calculs Mixte'!AT7+1)</f>
        <v>0.68987383587695195</v>
      </c>
      <c r="AU11" s="4">
        <f>INDEX('Types de lampes'!$E$413:$BC$439,'Liste Mixte'!$O$3*3,'Calculs Mixte'!AU7+1)</f>
        <v>0.69637112320547356</v>
      </c>
      <c r="AV11" s="4">
        <f>INDEX('Types de lampes'!$E$413:$BC$439,'Liste Mixte'!$O$3*3,'Calculs Mixte'!AV7+1)</f>
        <v>0.70875677196339071</v>
      </c>
      <c r="AW11" s="4">
        <f>INDEX('Types de lampes'!$E$413:$BC$439,'Liste Mixte'!$O$3*3,'Calculs Mixte'!AW7+1)</f>
        <v>0.72666535204092908</v>
      </c>
      <c r="AX11" s="4">
        <f>INDEX('Types de lampes'!$E$413:$BC$439,'Liste Mixte'!$O$3*3,'Calculs Mixte'!AX7+1)</f>
        <v>0.74775259927716664</v>
      </c>
      <c r="AY11" s="4">
        <f>INDEX('Types de lampes'!$E$413:$BC$439,'Liste Mixte'!$O$3*3,'Calculs Mixte'!AY7+1)</f>
        <v>0.76661493321105301</v>
      </c>
      <c r="AZ11" s="4">
        <f>INDEX('Types de lampes'!$E$413:$BC$439,'Liste Mixte'!$O$3*3,'Calculs Mixte'!AZ7+1)</f>
        <v>0.77332451790283219</v>
      </c>
      <c r="BA11" s="4">
        <f>INDEX('Types de lampes'!$E$413:$BC$439,'Liste Mixte'!$O$3*3,'Calculs Mixte'!BA7+1)</f>
        <v>0.76630880344961705</v>
      </c>
      <c r="BB11" s="4">
        <f>INDEX('Types de lampes'!$E$413:$BC$439,'Liste Mixte'!$O$3*3,'Calculs Mixte'!BB7+1)</f>
        <v>0.75569843670606485</v>
      </c>
      <c r="BC11" s="4">
        <f>INDEX('Types de lampes'!$E$413:$BC$439,'Liste Mixte'!$O$3*3,'Calculs Mixte'!BC7+1)</f>
        <v>0.74715178399258508</v>
      </c>
    </row>
    <row r="12" spans="2:55" x14ac:dyDescent="0.25">
      <c r="B12" s="173" t="s">
        <v>188</v>
      </c>
      <c r="C12" s="174"/>
      <c r="D12" s="175"/>
      <c r="E12" s="4">
        <f>INDEX('Types de lampes'!$E$413:$BC$439,('Liste Mixte'!$O$3*3)-1,'Calculs Mixte'!E7+1)</f>
        <v>0</v>
      </c>
      <c r="F12" s="4">
        <f>INDEX('Types de lampes'!$E$413:$BC$439,('Liste Mixte'!$O$3*3)-1,'Calculs Mixte'!F7+1)</f>
        <v>0.97000000000000419</v>
      </c>
      <c r="G12" s="4">
        <f>INDEX('Types de lampes'!$E$413:$BC$439,('Liste Mixte'!$O$3*3)-1,'Calculs Mixte'!G7+1)</f>
        <v>1.6294089999999968</v>
      </c>
      <c r="H12" s="4">
        <f>INDEX('Types de lampes'!$E$413:$BC$439,('Liste Mixte'!$O$3*3)-1,'Calculs Mixte'!H7+1)</f>
        <v>2.4621102672999977</v>
      </c>
      <c r="I12" s="4">
        <f>INDEX('Types de lampes'!$E$413:$BC$439,('Liste Mixte'!$O$3*3)-1,'Calculs Mixte'!I7+1)</f>
        <v>3.7024276280928019</v>
      </c>
      <c r="J12" s="4">
        <f>INDEX('Types de lampes'!$E$413:$BC$439,('Liste Mixte'!$O$3*3)-1,'Calculs Mixte'!J7+1)</f>
        <v>5.4871124185299482</v>
      </c>
      <c r="K12" s="4">
        <f>INDEX('Types de lampes'!$E$413:$BC$439,('Liste Mixte'!$O$3*3)-1,'Calculs Mixte'!K7+1)</f>
        <v>7.8343338640341962</v>
      </c>
      <c r="L12" s="4">
        <f>INDEX('Types de lampes'!$E$413:$BC$439,('Liste Mixte'!$O$3*3)-1,'Calculs Mixte'!L7+1)</f>
        <v>10.702784578512992</v>
      </c>
      <c r="M12" s="4">
        <f>INDEX('Types de lampes'!$E$413:$BC$439,('Liste Mixte'!$O$3*3)-1,'Calculs Mixte'!M7+1)</f>
        <v>13.99227051520022</v>
      </c>
      <c r="N12" s="4">
        <f>INDEX('Types de lampes'!$E$413:$BC$439,('Liste Mixte'!$O$3*3)-1,'Calculs Mixte'!N7+1)</f>
        <v>17.553601811761716</v>
      </c>
      <c r="O12" s="4">
        <f>INDEX('Types de lampes'!$E$413:$BC$439,('Liste Mixte'!$O$3*3)-1,'Calculs Mixte'!O7+1)</f>
        <v>21.228093452446451</v>
      </c>
      <c r="P12" s="4">
        <f>INDEX('Types de lampes'!$E$413:$BC$439,('Liste Mixte'!$O$3*3)-1,'Calculs Mixte'!P7+1)</f>
        <v>24.877152422060274</v>
      </c>
      <c r="Q12" s="4">
        <f>INDEX('Types de lampes'!$E$413:$BC$439,('Liste Mixte'!$O$3*3)-1,'Calculs Mixte'!Q7+1)</f>
        <v>28.361588690704735</v>
      </c>
      <c r="R12" s="4">
        <f>INDEX('Types de lampes'!$E$413:$BC$439,('Liste Mixte'!$O$3*3)-1,'Calculs Mixte'!R7+1)</f>
        <v>31.589906699864358</v>
      </c>
      <c r="S12" s="4">
        <f>INDEX('Types de lampes'!$E$413:$BC$439,('Liste Mixte'!$O$3*3)-1,'Calculs Mixte'!S7+1)</f>
        <v>34.547573935840049</v>
      </c>
      <c r="T12" s="4">
        <f>INDEX('Types de lampes'!$E$413:$BC$439,('Liste Mixte'!$O$3*3)-1,'Calculs Mixte'!T7+1)</f>
        <v>37.286681519958677</v>
      </c>
      <c r="U12" s="4">
        <f>INDEX('Types de lampes'!$E$413:$BC$439,('Liste Mixte'!$O$3*3)-1,'Calculs Mixte'!U7+1)</f>
        <v>39.975593091856133</v>
      </c>
      <c r="V12" s="4">
        <f>INDEX('Types de lampes'!$E$413:$BC$439,('Liste Mixte'!$O$3*3)-1,'Calculs Mixte'!V7+1)</f>
        <v>42.900348713440195</v>
      </c>
      <c r="W12" s="4">
        <f>INDEX('Types de lampes'!$E$413:$BC$439,('Liste Mixte'!$O$3*3)-1,'Calculs Mixte'!W7+1)</f>
        <v>46.476738436781119</v>
      </c>
      <c r="X12" s="4">
        <f>INDEX('Types de lampes'!$E$413:$BC$439,('Liste Mixte'!$O$3*3)-1,'Calculs Mixte'!X7+1)</f>
        <v>51.323758648754627</v>
      </c>
      <c r="Y12" s="4">
        <f>INDEX('Types de lampes'!$E$413:$BC$439,('Liste Mixte'!$O$3*3)-1,'Calculs Mixte'!Y7+1)</f>
        <v>58.229715367219512</v>
      </c>
      <c r="Z12" s="4">
        <f>INDEX('Types de lampes'!$E$413:$BC$439,('Liste Mixte'!$O$3*3)-1,'Calculs Mixte'!Z7+1)</f>
        <v>68.238521339130074</v>
      </c>
      <c r="AA12" s="4">
        <f>INDEX('Types de lampes'!$E$413:$BC$439,('Liste Mixte'!$O$3*3)-1,'Calculs Mixte'!AA7+1)</f>
        <v>82.609315475670371</v>
      </c>
      <c r="AB12" s="4">
        <f>INDEX('Types de lampes'!$E$413:$BC$439,('Liste Mixte'!$O$3*3)-1,'Calculs Mixte'!AB7+1)</f>
        <v>102.92611685327533</v>
      </c>
      <c r="AC12" s="4">
        <f>INDEX('Types de lampes'!$E$413:$BC$439,('Liste Mixte'!$O$3*3)-1,'Calculs Mixte'!AC7+1)</f>
        <v>114.84122849204411</v>
      </c>
      <c r="AD12" s="4">
        <f>INDEX('Types de lampes'!$E$413:$BC$439,('Liste Mixte'!$O$3*3)-1,'Calculs Mixte'!AD7+1)</f>
        <v>117.22369631746123</v>
      </c>
      <c r="AE12" s="4">
        <f>INDEX('Types de lampes'!$E$413:$BC$439,('Liste Mixte'!$O$3*3)-1,'Calculs Mixte'!AE7+1)</f>
        <v>119.86988416844166</v>
      </c>
      <c r="AF12" s="4">
        <f>INDEX('Types de lampes'!$E$413:$BC$439,('Liste Mixte'!$O$3*3)-1,'Calculs Mixte'!AF7+1)</f>
        <v>122.97659136176878</v>
      </c>
      <c r="AG12" s="4">
        <f>INDEX('Types de lampes'!$E$413:$BC$439,('Liste Mixte'!$O$3*3)-1,'Calculs Mixte'!AG7+1)</f>
        <v>126.61089248709304</v>
      </c>
      <c r="AH12" s="4">
        <f>INDEX('Types de lampes'!$E$413:$BC$439,('Liste Mixte'!$O$3*3)-1,'Calculs Mixte'!AH7+1)</f>
        <v>130.75054067686767</v>
      </c>
      <c r="AI12" s="4">
        <f>INDEX('Types de lampes'!$E$413:$BC$439,('Liste Mixte'!$O$3*3)-1,'Calculs Mixte'!AI7+1)</f>
        <v>135.30907049010224</v>
      </c>
      <c r="AJ12" s="4">
        <f>INDEX('Types de lampes'!$E$413:$BC$439,('Liste Mixte'!$O$3*3)-1,'Calculs Mixte'!AJ7+1)</f>
        <v>140.15978290904656</v>
      </c>
      <c r="AK12" s="4">
        <f>INDEX('Types de lampes'!$E$413:$BC$439,('Liste Mixte'!$O$3*3)-1,'Calculs Mixte'!AK7+1)</f>
        <v>145.15513560730628</v>
      </c>
      <c r="AL12" s="4">
        <f>INDEX('Types de lampes'!$E$413:$BC$439,('Liste Mixte'!$O$3*3)-1,'Calculs Mixte'!AL7+1)</f>
        <v>150.15250787509649</v>
      </c>
      <c r="AM12" s="4">
        <f>INDEX('Types de lampes'!$E$413:$BC$439,('Liste Mixte'!$O$3*3)-1,'Calculs Mixte'!AM7+1)</f>
        <v>155.03647012388313</v>
      </c>
      <c r="AN12" s="4">
        <f>INDEX('Types de lampes'!$E$413:$BC$439,('Liste Mixte'!$O$3*3)-1,'Calculs Mixte'!AN7+1)</f>
        <v>159.73106202425987</v>
      </c>
      <c r="AO12" s="4">
        <f>INDEX('Types de lampes'!$E$413:$BC$439,('Liste Mixte'!$O$3*3)-1,'Calculs Mixte'!AO7+1)</f>
        <v>164.21716055802491</v>
      </c>
      <c r="AP12" s="4">
        <f>INDEX('Types de lampes'!$E$413:$BC$439,('Liste Mixte'!$O$3*3)-1,'Calculs Mixte'!AP7+1)</f>
        <v>168.54813589910287</v>
      </c>
      <c r="AQ12" s="4">
        <f>INDEX('Types de lampes'!$E$413:$BC$439,('Liste Mixte'!$O$3*3)-1,'Calculs Mixte'!AQ7+1)</f>
        <v>172.85034439837889</v>
      </c>
      <c r="AR12" s="4">
        <f>INDEX('Types de lampes'!$E$413:$BC$439,('Liste Mixte'!$O$3*3)-1,'Calculs Mixte'!AR7+1)</f>
        <v>177.32079196016352</v>
      </c>
      <c r="AS12" s="4">
        <f>INDEX('Types de lampes'!$E$413:$BC$439,('Liste Mixte'!$O$3*3)-1,'Calculs Mixte'!AS7+1)</f>
        <v>182.21273482981937</v>
      </c>
      <c r="AT12" s="4">
        <f>INDEX('Types de lampes'!$E$413:$BC$439,('Liste Mixte'!$O$3*3)-1,'Calculs Mixte'!AT7+1)</f>
        <v>187.80474951653301</v>
      </c>
      <c r="AU12" s="4">
        <f>INDEX('Types de lampes'!$E$413:$BC$439,('Liste Mixte'!$O$3*3)-1,'Calculs Mixte'!AU7+1)</f>
        <v>194.3581938607831</v>
      </c>
      <c r="AV12" s="4">
        <f>INDEX('Types de lampes'!$E$413:$BC$439,('Liste Mixte'!$O$3*3)-1,'Calculs Mixte'!AV7+1)</f>
        <v>202.03796286792641</v>
      </c>
      <c r="AW12" s="4">
        <f>INDEX('Types de lampes'!$E$413:$BC$439,('Liste Mixte'!$O$3*3)-1,'Calculs Mixte'!AW7+1)</f>
        <v>210.80411879952268</v>
      </c>
      <c r="AX12" s="4">
        <f>INDEX('Types de lampes'!$E$413:$BC$439,('Liste Mixte'!$O$3*3)-1,'Calculs Mixte'!AX7+1)</f>
        <v>220.25834917613864</v>
      </c>
      <c r="AY12" s="4">
        <f>INDEX('Types de lampes'!$E$413:$BC$439,('Liste Mixte'!$O$3*3)-1,'Calculs Mixte'!AY7+1)</f>
        <v>229.44322699084157</v>
      </c>
      <c r="AZ12" s="4">
        <f>INDEX('Types de lampes'!$E$413:$BC$439,('Liste Mixte'!$O$3*3)-1,'Calculs Mixte'!AZ7+1)</f>
        <v>236.57082407642991</v>
      </c>
      <c r="BA12" s="4">
        <f>INDEX('Types de lampes'!$E$413:$BC$439,('Liste Mixte'!$O$3*3)-1,'Calculs Mixte'!BA7+1)</f>
        <v>241.30287083667511</v>
      </c>
      <c r="BB12" s="4">
        <f>INDEX('Types de lampes'!$E$413:$BC$439,('Liste Mixte'!$O$3*3)-1,'Calculs Mixte'!BB7+1)</f>
        <v>245.37543271537118</v>
      </c>
      <c r="BC12" s="4">
        <f>INDEX('Types de lampes'!$E$413:$BC$439,('Liste Mixte'!$O$3*3)-1,'Calculs Mixte'!BC7+1)</f>
        <v>249.79449226052722</v>
      </c>
    </row>
    <row r="13" spans="2:55" x14ac:dyDescent="0.25">
      <c r="B13" s="173" t="s">
        <v>210</v>
      </c>
      <c r="C13" s="174"/>
      <c r="D13" s="175"/>
      <c r="E13" s="4">
        <f ca="1">IF(E8&lt;'Maintenance Mixte'!$I$7,'Calculs Mixte'!E11,OFFSET('Calculs Mixte'!E13,0,-'Calculs Mixte'!$C$84,1,1))</f>
        <v>1</v>
      </c>
      <c r="F13" s="4">
        <f ca="1">IF(F8&lt;'Maintenance Mixte'!$I$7,'Calculs Mixte'!F11,OFFSET('Calculs Mixte'!F13,0,-'Calculs Mixte'!$C$84,1,1))</f>
        <v>0.95900158000000002</v>
      </c>
      <c r="G13" s="4">
        <f ca="1">IF(G8&lt;'Maintenance Mixte'!$I$7,'Calculs Mixte'!G11,OFFSET('Calculs Mixte'!G13,0,-'Calculs Mixte'!$C$84,1,1))</f>
        <v>0.92621083532600013</v>
      </c>
      <c r="H13" s="4">
        <f ca="1">IF(H8&lt;'Maintenance Mixte'!$I$7,'Calculs Mixte'!H11,OFFSET('Calculs Mixte'!H13,0,-'Calculs Mixte'!$C$84,1,1))</f>
        <v>0.89472611537266222</v>
      </c>
      <c r="I13" s="4">
        <f ca="1">IF(I8&lt;'Maintenance Mixte'!$I$7,'Calculs Mixte'!I11,OFFSET('Calculs Mixte'!I13,0,-'Calculs Mixte'!$C$84,1,1))</f>
        <v>0.86492480670473382</v>
      </c>
      <c r="J13" s="4">
        <f ca="1">IF(J8&lt;'Maintenance Mixte'!$I$7,'Calculs Mixte'!J11,OFFSET('Calculs Mixte'!J13,0,-'Calculs Mixte'!$C$84,1,1))</f>
        <v>0.83742149850063141</v>
      </c>
      <c r="K13" s="4">
        <f ca="1">IF(K8&lt;'Maintenance Mixte'!$I$7,'Calculs Mixte'!K11,OFFSET('Calculs Mixte'!K13,0,-'Calculs Mixte'!$C$84,1,1))</f>
        <v>0.81231005376606991</v>
      </c>
      <c r="L13" s="4">
        <f ca="1">IF(L8&lt;'Maintenance Mixte'!$I$7,'Calculs Mixte'!L11,OFFSET('Calculs Mixte'!L13,0,-'Calculs Mixte'!$C$84,1,1))</f>
        <v>0.78982723508451524</v>
      </c>
      <c r="M13" s="4">
        <f ca="1">IF(M8&lt;'Maintenance Mixte'!$I$7,'Calculs Mixte'!M11,OFFSET('Calculs Mixte'!M13,0,-'Calculs Mixte'!$C$84,1,1))</f>
        <v>0.76982041753128927</v>
      </c>
      <c r="N13" s="4">
        <f ca="1">IF(N8&lt;'Maintenance Mixte'!$I$7,'Calculs Mixte'!N11,OFFSET('Calculs Mixte'!N13,0,-'Calculs Mixte'!$C$84,1,1))</f>
        <v>0.75208122311012204</v>
      </c>
      <c r="O13" s="4">
        <f ca="1">IF(O8&lt;'Maintenance Mixte'!$I$7,'Calculs Mixte'!O11,OFFSET('Calculs Mixte'!O13,0,-'Calculs Mixte'!$C$84,1,1))</f>
        <v>0.73615989266672177</v>
      </c>
      <c r="P13" s="4">
        <f ca="1">IF(P8&lt;'Maintenance Mixte'!$I$7,'Calculs Mixte'!P11,OFFSET('Calculs Mixte'!P13,0,-'Calculs Mixte'!$C$84,1,1))</f>
        <v>0.72148091215762788</v>
      </c>
      <c r="Q13" s="4">
        <f ca="1">IF(Q8&lt;'Maintenance Mixte'!$I$7,'Calculs Mixte'!Q11,OFFSET('Calculs Mixte'!Q13,0,-'Calculs Mixte'!$C$84,1,1))</f>
        <v>0.70760802463433436</v>
      </c>
      <c r="R13" s="4">
        <f ca="1">IF(R8&lt;'Maintenance Mixte'!$I$7,'Calculs Mixte'!R11,OFFSET('Calculs Mixte'!R13,0,-'Calculs Mixte'!$C$84,1,1))</f>
        <v>0.69390853935159602</v>
      </c>
      <c r="S13" s="4">
        <f ca="1">IF(S8&lt;'Maintenance Mixte'!$I$7,'Calculs Mixte'!S11,OFFSET('Calculs Mixte'!S13,0,-'Calculs Mixte'!$C$84,1,1))</f>
        <v>0.68017519698555529</v>
      </c>
      <c r="T13" s="4">
        <f ca="1">IF(T8&lt;'Maintenance Mixte'!$I$7,'Calculs Mixte'!T11,OFFSET('Calculs Mixte'!T13,0,-'Calculs Mixte'!$C$84,1,1))</f>
        <v>0.66661886493881017</v>
      </c>
      <c r="U13" s="4">
        <f ca="1">IF(U8&lt;'Maintenance Mixte'!$I$7,'Calculs Mixte'!U11,OFFSET('Calculs Mixte'!U13,0,-'Calculs Mixte'!$C$84,1,1))</f>
        <v>0.65373049662678806</v>
      </c>
      <c r="V13" s="4">
        <f ca="1">IF(V8&lt;'Maintenance Mixte'!$I$7,'Calculs Mixte'!V11,OFFSET('Calculs Mixte'!V13,0,-'Calculs Mixte'!$C$84,1,1))</f>
        <v>0.642755059889349</v>
      </c>
      <c r="W13" s="4">
        <f ca="1">IF(W8&lt;'Maintenance Mixte'!$I$7,'Calculs Mixte'!W11,OFFSET('Calculs Mixte'!W13,0,-'Calculs Mixte'!$C$84,1,1))</f>
        <v>0.63577627378306989</v>
      </c>
      <c r="X13" s="4">
        <f ca="1">IF(X8&lt;'Maintenance Mixte'!$I$7,'Calculs Mixte'!X11,OFFSET('Calculs Mixte'!X13,0,-'Calculs Mixte'!$C$84,1,1))</f>
        <v>0.63574079079505774</v>
      </c>
      <c r="Y13" s="4">
        <f ca="1">IF(Y8&lt;'Maintenance Mixte'!$I$7,'Calculs Mixte'!Y11,OFFSET('Calculs Mixte'!Y13,0,-'Calculs Mixte'!$C$84,1,1))</f>
        <v>1</v>
      </c>
      <c r="Z13" s="4">
        <f ca="1">IF(Z8&lt;'Maintenance Mixte'!$I$7,'Calculs Mixte'!Z11,OFFSET('Calculs Mixte'!Z13,0,-'Calculs Mixte'!$C$84,1,1))</f>
        <v>0.95900158000000002</v>
      </c>
      <c r="AA13" s="4">
        <f ca="1">IF(AA8&lt;'Maintenance Mixte'!$I$7,'Calculs Mixte'!AA11,OFFSET('Calculs Mixte'!AA13,0,-'Calculs Mixte'!$C$84,1,1))</f>
        <v>0.92621083532600013</v>
      </c>
      <c r="AB13" s="4">
        <f ca="1">IF(AB8&lt;'Maintenance Mixte'!$I$7,'Calculs Mixte'!AB11,OFFSET('Calculs Mixte'!AB13,0,-'Calculs Mixte'!$C$84,1,1))</f>
        <v>0.89472611537266222</v>
      </c>
      <c r="AC13" s="4">
        <f ca="1">IF(AC8&lt;'Maintenance Mixte'!$I$7,'Calculs Mixte'!AC11,OFFSET('Calculs Mixte'!AC13,0,-'Calculs Mixte'!$C$84,1,1))</f>
        <v>0.86492480670473382</v>
      </c>
      <c r="AD13" s="4">
        <f ca="1">IF(AD8&lt;'Maintenance Mixte'!$I$7,'Calculs Mixte'!AD11,OFFSET('Calculs Mixte'!AD13,0,-'Calculs Mixte'!$C$84,1,1))</f>
        <v>0.83742149850063141</v>
      </c>
      <c r="AE13" s="4">
        <f ca="1">IF(AE8&lt;'Maintenance Mixte'!$I$7,'Calculs Mixte'!AE11,OFFSET('Calculs Mixte'!AE13,0,-'Calculs Mixte'!$C$84,1,1))</f>
        <v>0.81231005376606991</v>
      </c>
      <c r="AF13" s="4">
        <f ca="1">IF(AF8&lt;'Maintenance Mixte'!$I$7,'Calculs Mixte'!AF11,OFFSET('Calculs Mixte'!AF13,0,-'Calculs Mixte'!$C$84,1,1))</f>
        <v>0.78982723508451524</v>
      </c>
      <c r="AG13" s="4">
        <f ca="1">IF(AG8&lt;'Maintenance Mixte'!$I$7,'Calculs Mixte'!AG11,OFFSET('Calculs Mixte'!AG13,0,-'Calculs Mixte'!$C$84,1,1))</f>
        <v>0.76982041753128927</v>
      </c>
      <c r="AH13" s="4">
        <f ca="1">IF(AH8&lt;'Maintenance Mixte'!$I$7,'Calculs Mixte'!AH11,OFFSET('Calculs Mixte'!AH13,0,-'Calculs Mixte'!$C$84,1,1))</f>
        <v>0.75208122311012204</v>
      </c>
      <c r="AI13" s="4">
        <f ca="1">IF(AI8&lt;'Maintenance Mixte'!$I$7,'Calculs Mixte'!AI11,OFFSET('Calculs Mixte'!AI13,0,-'Calculs Mixte'!$C$84,1,1))</f>
        <v>0.73615989266672177</v>
      </c>
      <c r="AJ13" s="4">
        <f ca="1">IF(AJ8&lt;'Maintenance Mixte'!$I$7,'Calculs Mixte'!AJ11,OFFSET('Calculs Mixte'!AJ13,0,-'Calculs Mixte'!$C$84,1,1))</f>
        <v>0.72148091215762788</v>
      </c>
      <c r="AK13" s="4">
        <f ca="1">IF(AK8&lt;'Maintenance Mixte'!$I$7,'Calculs Mixte'!AK11,OFFSET('Calculs Mixte'!AK13,0,-'Calculs Mixte'!$C$84,1,1))</f>
        <v>0.70760802463433436</v>
      </c>
      <c r="AL13" s="4">
        <f ca="1">IF(AL8&lt;'Maintenance Mixte'!$I$7,'Calculs Mixte'!AL11,OFFSET('Calculs Mixte'!AL13,0,-'Calculs Mixte'!$C$84,1,1))</f>
        <v>0.69390853935159602</v>
      </c>
      <c r="AM13" s="4">
        <f ca="1">IF(AM8&lt;'Maintenance Mixte'!$I$7,'Calculs Mixte'!AM11,OFFSET('Calculs Mixte'!AM13,0,-'Calculs Mixte'!$C$84,1,1))</f>
        <v>0.68017519698555529</v>
      </c>
      <c r="AN13" s="4">
        <f ca="1">IF(AN8&lt;'Maintenance Mixte'!$I$7,'Calculs Mixte'!AN11,OFFSET('Calculs Mixte'!AN13,0,-'Calculs Mixte'!$C$84,1,1))</f>
        <v>0.66661886493881017</v>
      </c>
      <c r="AO13" s="4">
        <f ca="1">IF(AO8&lt;'Maintenance Mixte'!$I$7,'Calculs Mixte'!AO11,OFFSET('Calculs Mixte'!AO13,0,-'Calculs Mixte'!$C$84,1,1))</f>
        <v>0.65373049662678806</v>
      </c>
      <c r="AP13" s="4">
        <f ca="1">IF(AP8&lt;'Maintenance Mixte'!$I$7,'Calculs Mixte'!AP11,OFFSET('Calculs Mixte'!AP13,0,-'Calculs Mixte'!$C$84,1,1))</f>
        <v>0.642755059889349</v>
      </c>
      <c r="AQ13" s="4">
        <f ca="1">IF(AQ8&lt;'Maintenance Mixte'!$I$7,'Calculs Mixte'!AQ11,OFFSET('Calculs Mixte'!AQ13,0,-'Calculs Mixte'!$C$84,1,1))</f>
        <v>0.63577627378306989</v>
      </c>
      <c r="AR13" s="4">
        <f ca="1">IF(AR8&lt;'Maintenance Mixte'!$I$7,'Calculs Mixte'!AR11,OFFSET('Calculs Mixte'!AR13,0,-'Calculs Mixte'!$C$84,1,1))</f>
        <v>0.63574079079505774</v>
      </c>
      <c r="AS13" s="4">
        <f ca="1">IF(AS8&lt;'Maintenance Mixte'!$I$7,'Calculs Mixte'!AS11,OFFSET('Calculs Mixte'!AS13,0,-'Calculs Mixte'!$C$84,1,1))</f>
        <v>1</v>
      </c>
      <c r="AT13" s="4">
        <f ca="1">IF(AT8&lt;'Maintenance Mixte'!$I$7,'Calculs Mixte'!AT11,OFFSET('Calculs Mixte'!AT13,0,-'Calculs Mixte'!$C$84,1,1))</f>
        <v>0.95900158000000002</v>
      </c>
      <c r="AU13" s="4">
        <f ca="1">IF(AU8&lt;'Maintenance Mixte'!$I$7,'Calculs Mixte'!AU11,OFFSET('Calculs Mixte'!AU13,0,-'Calculs Mixte'!$C$84,1,1))</f>
        <v>0.92621083532600013</v>
      </c>
      <c r="AV13" s="4">
        <f ca="1">IF(AV8&lt;'Maintenance Mixte'!$I$7,'Calculs Mixte'!AV11,OFFSET('Calculs Mixte'!AV13,0,-'Calculs Mixte'!$C$84,1,1))</f>
        <v>0.89472611537266222</v>
      </c>
      <c r="AW13" s="4">
        <f ca="1">IF(AW8&lt;'Maintenance Mixte'!$I$7,'Calculs Mixte'!AW11,OFFSET('Calculs Mixte'!AW13,0,-'Calculs Mixte'!$C$84,1,1))</f>
        <v>0.86492480670473382</v>
      </c>
      <c r="AX13" s="4">
        <f ca="1">IF(AX8&lt;'Maintenance Mixte'!$I$7,'Calculs Mixte'!AX11,OFFSET('Calculs Mixte'!AX13,0,-'Calculs Mixte'!$C$84,1,1))</f>
        <v>0.83742149850063141</v>
      </c>
      <c r="AY13" s="4">
        <f ca="1">IF(AY8&lt;'Maintenance Mixte'!$I$7,'Calculs Mixte'!AY11,OFFSET('Calculs Mixte'!AY13,0,-'Calculs Mixte'!$C$84,1,1))</f>
        <v>0.81231005376606991</v>
      </c>
      <c r="AZ13" s="4">
        <f ca="1">IF(AZ8&lt;'Maintenance Mixte'!$I$7,'Calculs Mixte'!AZ11,OFFSET('Calculs Mixte'!AZ13,0,-'Calculs Mixte'!$C$84,1,1))</f>
        <v>0.78982723508451524</v>
      </c>
      <c r="BA13" s="4">
        <f ca="1">IF(BA8&lt;'Maintenance Mixte'!$I$7,'Calculs Mixte'!BA11,OFFSET('Calculs Mixte'!BA13,0,-'Calculs Mixte'!$C$84,1,1))</f>
        <v>0.76982041753128927</v>
      </c>
      <c r="BB13" s="4">
        <f ca="1">IF(BB8&lt;'Maintenance Mixte'!$I$7,'Calculs Mixte'!BB11,OFFSET('Calculs Mixte'!BB13,0,-'Calculs Mixte'!$C$84,1,1))</f>
        <v>0.75208122311012204</v>
      </c>
      <c r="BC13" s="4">
        <f ca="1">IF(BC8&lt;'Maintenance Mixte'!$I$7,'Calculs Mixte'!BC11,OFFSET('Calculs Mixte'!BC13,0,-'Calculs Mixte'!$C$84,1,1))</f>
        <v>0.73615989266672177</v>
      </c>
    </row>
    <row r="14" spans="2:55" x14ac:dyDescent="0.25">
      <c r="B14" s="170" t="s">
        <v>211</v>
      </c>
      <c r="C14" s="171"/>
      <c r="D14" s="172"/>
      <c r="E14" s="133">
        <f ca="1">MIN(E13:BC13)</f>
        <v>0.63574079079505774</v>
      </c>
    </row>
    <row r="15" spans="2:55" x14ac:dyDescent="0.25">
      <c r="B15" s="173" t="s">
        <v>212</v>
      </c>
      <c r="C15" s="174"/>
      <c r="D15" s="175"/>
      <c r="E15" s="4">
        <f ca="1">IF(E8&lt;'Maintenance Mixte'!$I$7,E12,OFFSET(E15,0,-'Calculs Mixte'!$C$84,1,1))</f>
        <v>0</v>
      </c>
      <c r="F15" s="4">
        <f ca="1">IF(F8&lt;'Maintenance Mixte'!$I$7,F12,OFFSET(F15,0,-'Calculs Mixte'!$C$84,1,1))</f>
        <v>0.97000000000000419</v>
      </c>
      <c r="G15" s="4">
        <f ca="1">IF(G8&lt;'Maintenance Mixte'!$I$7,G12,OFFSET(G15,0,-'Calculs Mixte'!$C$84,1,1))</f>
        <v>1.6294089999999968</v>
      </c>
      <c r="H15" s="4">
        <f ca="1">IF(H8&lt;'Maintenance Mixte'!$I$7,H12,OFFSET(H15,0,-'Calculs Mixte'!$C$84,1,1))</f>
        <v>2.4621102672999977</v>
      </c>
      <c r="I15" s="4">
        <f ca="1">IF(I8&lt;'Maintenance Mixte'!$I$7,I12,OFFSET(I15,0,-'Calculs Mixte'!$C$84,1,1))</f>
        <v>3.7024276280928019</v>
      </c>
      <c r="J15" s="4">
        <f ca="1">IF(J8&lt;'Maintenance Mixte'!$I$7,J12,OFFSET(J15,0,-'Calculs Mixte'!$C$84,1,1))</f>
        <v>5.4871124185299482</v>
      </c>
      <c r="K15" s="4">
        <f ca="1">IF(K8&lt;'Maintenance Mixte'!$I$7,K12,OFFSET(K15,0,-'Calculs Mixte'!$C$84,1,1))</f>
        <v>7.8343338640341962</v>
      </c>
      <c r="L15" s="4">
        <f ca="1">IF(L8&lt;'Maintenance Mixte'!$I$7,L12,OFFSET(L15,0,-'Calculs Mixte'!$C$84,1,1))</f>
        <v>10.702784578512992</v>
      </c>
      <c r="M15" s="4">
        <f ca="1">IF(M8&lt;'Maintenance Mixte'!$I$7,M12,OFFSET(M15,0,-'Calculs Mixte'!$C$84,1,1))</f>
        <v>13.99227051520022</v>
      </c>
      <c r="N15" s="4">
        <f ca="1">IF(N8&lt;'Maintenance Mixte'!$I$7,N12,OFFSET(N15,0,-'Calculs Mixte'!$C$84,1,1))</f>
        <v>17.553601811761716</v>
      </c>
      <c r="O15" s="4">
        <f ca="1">IF(O8&lt;'Maintenance Mixte'!$I$7,O12,OFFSET(O15,0,-'Calculs Mixte'!$C$84,1,1))</f>
        <v>21.228093452446451</v>
      </c>
      <c r="P15" s="4">
        <f ca="1">IF(P8&lt;'Maintenance Mixte'!$I$7,P12,OFFSET(P15,0,-'Calculs Mixte'!$C$84,1,1))</f>
        <v>24.877152422060274</v>
      </c>
      <c r="Q15" s="4">
        <f ca="1">IF(Q8&lt;'Maintenance Mixte'!$I$7,Q12,OFFSET(Q15,0,-'Calculs Mixte'!$C$84,1,1))</f>
        <v>28.361588690704735</v>
      </c>
      <c r="R15" s="4">
        <f ca="1">IF(R8&lt;'Maintenance Mixte'!$I$7,R12,OFFSET(R15,0,-'Calculs Mixte'!$C$84,1,1))</f>
        <v>31.589906699864358</v>
      </c>
      <c r="S15" s="4">
        <f ca="1">IF(S8&lt;'Maintenance Mixte'!$I$7,S12,OFFSET(S15,0,-'Calculs Mixte'!$C$84,1,1))</f>
        <v>34.547573935840049</v>
      </c>
      <c r="T15" s="4">
        <f ca="1">IF(T8&lt;'Maintenance Mixte'!$I$7,T12,OFFSET(T15,0,-'Calculs Mixte'!$C$84,1,1))</f>
        <v>37.286681519958677</v>
      </c>
      <c r="U15" s="4">
        <f ca="1">IF(U8&lt;'Maintenance Mixte'!$I$7,U12,OFFSET(U15,0,-'Calculs Mixte'!$C$84,1,1))</f>
        <v>39.975593091856133</v>
      </c>
      <c r="V15" s="4">
        <f ca="1">IF(V8&lt;'Maintenance Mixte'!$I$7,V12,OFFSET(V15,0,-'Calculs Mixte'!$C$84,1,1))</f>
        <v>42.900348713440195</v>
      </c>
      <c r="W15" s="4">
        <f ca="1">IF(W8&lt;'Maintenance Mixte'!$I$7,W12,OFFSET(W15,0,-'Calculs Mixte'!$C$84,1,1))</f>
        <v>46.476738436781119</v>
      </c>
      <c r="X15" s="4">
        <f ca="1">IF(X8&lt;'Maintenance Mixte'!$I$7,X12,OFFSET(X15,0,-'Calculs Mixte'!$C$84,1,1))</f>
        <v>51.323758648754627</v>
      </c>
      <c r="Y15" s="4">
        <f ca="1">IF(Y8&lt;'Maintenance Mixte'!$I$7,Y12,OFFSET(Y15,0,-'Calculs Mixte'!$C$84,1,1))</f>
        <v>0</v>
      </c>
      <c r="Z15" s="4">
        <f ca="1">IF(Z8&lt;'Maintenance Mixte'!$I$7,Z12,OFFSET(Z15,0,-'Calculs Mixte'!$C$84,1,1))</f>
        <v>0.97000000000000419</v>
      </c>
      <c r="AA15" s="4">
        <f ca="1">IF(AA8&lt;'Maintenance Mixte'!$I$7,AA12,OFFSET(AA15,0,-'Calculs Mixte'!$C$84,1,1))</f>
        <v>1.6294089999999968</v>
      </c>
      <c r="AB15" s="4">
        <f ca="1">IF(AB8&lt;'Maintenance Mixte'!$I$7,AB12,OFFSET(AB15,0,-'Calculs Mixte'!$C$84,1,1))</f>
        <v>2.4621102672999977</v>
      </c>
      <c r="AC15" s="4">
        <f ca="1">IF(AC8&lt;'Maintenance Mixte'!$I$7,AC12,OFFSET(AC15,0,-'Calculs Mixte'!$C$84,1,1))</f>
        <v>3.7024276280928019</v>
      </c>
      <c r="AD15" s="4">
        <f ca="1">IF(AD8&lt;'Maintenance Mixte'!$I$7,AD12,OFFSET(AD15,0,-'Calculs Mixte'!$C$84,1,1))</f>
        <v>5.4871124185299482</v>
      </c>
      <c r="AE15" s="4">
        <f ca="1">IF(AE8&lt;'Maintenance Mixte'!$I$7,AE12,OFFSET(AE15,0,-'Calculs Mixte'!$C$84,1,1))</f>
        <v>7.8343338640341962</v>
      </c>
      <c r="AF15" s="4">
        <f ca="1">IF(AF8&lt;'Maintenance Mixte'!$I$7,AF12,OFFSET(AF15,0,-'Calculs Mixte'!$C$84,1,1))</f>
        <v>10.702784578512992</v>
      </c>
      <c r="AG15" s="4">
        <f ca="1">IF(AG8&lt;'Maintenance Mixte'!$I$7,AG12,OFFSET(AG15,0,-'Calculs Mixte'!$C$84,1,1))</f>
        <v>13.99227051520022</v>
      </c>
      <c r="AH15" s="4">
        <f ca="1">IF(AH8&lt;'Maintenance Mixte'!$I$7,AH12,OFFSET(AH15,0,-'Calculs Mixte'!$C$84,1,1))</f>
        <v>17.553601811761716</v>
      </c>
      <c r="AI15" s="4">
        <f ca="1">IF(AI8&lt;'Maintenance Mixte'!$I$7,AI12,OFFSET(AI15,0,-'Calculs Mixte'!$C$84,1,1))</f>
        <v>21.228093452446451</v>
      </c>
      <c r="AJ15" s="4">
        <f ca="1">IF(AJ8&lt;'Maintenance Mixte'!$I$7,AJ12,OFFSET(AJ15,0,-'Calculs Mixte'!$C$84,1,1))</f>
        <v>24.877152422060274</v>
      </c>
      <c r="AK15" s="4">
        <f ca="1">IF(AK8&lt;'Maintenance Mixte'!$I$7,AK12,OFFSET(AK15,0,-'Calculs Mixte'!$C$84,1,1))</f>
        <v>28.361588690704735</v>
      </c>
      <c r="AL15" s="4">
        <f ca="1">IF(AL8&lt;'Maintenance Mixte'!$I$7,AL12,OFFSET(AL15,0,-'Calculs Mixte'!$C$84,1,1))</f>
        <v>31.589906699864358</v>
      </c>
      <c r="AM15" s="4">
        <f ca="1">IF(AM8&lt;'Maintenance Mixte'!$I$7,AM12,OFFSET(AM15,0,-'Calculs Mixte'!$C$84,1,1))</f>
        <v>34.547573935840049</v>
      </c>
      <c r="AN15" s="4">
        <f ca="1">IF(AN8&lt;'Maintenance Mixte'!$I$7,AN12,OFFSET(AN15,0,-'Calculs Mixte'!$C$84,1,1))</f>
        <v>37.286681519958677</v>
      </c>
      <c r="AO15" s="4">
        <f ca="1">IF(AO8&lt;'Maintenance Mixte'!$I$7,AO12,OFFSET(AO15,0,-'Calculs Mixte'!$C$84,1,1))</f>
        <v>39.975593091856133</v>
      </c>
      <c r="AP15" s="4">
        <f ca="1">IF(AP8&lt;'Maintenance Mixte'!$I$7,AP12,OFFSET(AP15,0,-'Calculs Mixte'!$C$84,1,1))</f>
        <v>42.900348713440195</v>
      </c>
      <c r="AQ15" s="4">
        <f ca="1">IF(AQ8&lt;'Maintenance Mixte'!$I$7,AQ12,OFFSET(AQ15,0,-'Calculs Mixte'!$C$84,1,1))</f>
        <v>46.476738436781119</v>
      </c>
      <c r="AR15" s="4">
        <f ca="1">IF(AR8&lt;'Maintenance Mixte'!$I$7,AR12,OFFSET(AR15,0,-'Calculs Mixte'!$C$84,1,1))</f>
        <v>51.323758648754627</v>
      </c>
      <c r="AS15" s="4">
        <f ca="1">IF(AS8&lt;'Maintenance Mixte'!$I$7,AS12,OFFSET(AS15,0,-'Calculs Mixte'!$C$84,1,1))</f>
        <v>0</v>
      </c>
      <c r="AT15" s="4">
        <f ca="1">IF(AT8&lt;'Maintenance Mixte'!$I$7,AT12,OFFSET(AT15,0,-'Calculs Mixte'!$C$84,1,1))</f>
        <v>0.97000000000000419</v>
      </c>
      <c r="AU15" s="4">
        <f ca="1">IF(AU8&lt;'Maintenance Mixte'!$I$7,AU12,OFFSET(AU15,0,-'Calculs Mixte'!$C$84,1,1))</f>
        <v>1.6294089999999968</v>
      </c>
      <c r="AV15" s="4">
        <f ca="1">IF(AV8&lt;'Maintenance Mixte'!$I$7,AV12,OFFSET(AV15,0,-'Calculs Mixte'!$C$84,1,1))</f>
        <v>2.4621102672999977</v>
      </c>
      <c r="AW15" s="4">
        <f ca="1">IF(AW8&lt;'Maintenance Mixte'!$I$7,AW12,OFFSET(AW15,0,-'Calculs Mixte'!$C$84,1,1))</f>
        <v>3.7024276280928019</v>
      </c>
      <c r="AX15" s="4">
        <f ca="1">IF(AX8&lt;'Maintenance Mixte'!$I$7,AX12,OFFSET(AX15,0,-'Calculs Mixte'!$C$84,1,1))</f>
        <v>5.4871124185299482</v>
      </c>
      <c r="AY15" s="4">
        <f ca="1">IF(AY8&lt;'Maintenance Mixte'!$I$7,AY12,OFFSET(AY15,0,-'Calculs Mixte'!$C$84,1,1))</f>
        <v>7.8343338640341962</v>
      </c>
      <c r="AZ15" s="4">
        <f ca="1">IF(AZ8&lt;'Maintenance Mixte'!$I$7,AZ12,OFFSET(AZ15,0,-'Calculs Mixte'!$C$84,1,1))</f>
        <v>10.702784578512992</v>
      </c>
      <c r="BA15" s="4">
        <f ca="1">IF(BA8&lt;'Maintenance Mixte'!$I$7,BA12,OFFSET(BA15,0,-'Calculs Mixte'!$C$84,1,1))</f>
        <v>13.99227051520022</v>
      </c>
      <c r="BB15" s="4">
        <f ca="1">IF(BB8&lt;'Maintenance Mixte'!$I$7,BB12,OFFSET(BB15,0,-'Calculs Mixte'!$C$84,1,1))</f>
        <v>17.553601811761716</v>
      </c>
      <c r="BC15" s="4">
        <f ca="1">IF(BC8&lt;'Maintenance Mixte'!$I$7,BC12,OFFSET(BC15,0,-'Calculs Mixte'!$C$84,1,1))</f>
        <v>21.228093452446451</v>
      </c>
    </row>
    <row r="16" spans="2:55" x14ac:dyDescent="0.25">
      <c r="B16" s="170" t="s">
        <v>190</v>
      </c>
      <c r="C16" s="171"/>
      <c r="D16" s="172"/>
      <c r="E16" s="133">
        <f ca="1">MAX(E15:BC15)</f>
        <v>51.323758648754627</v>
      </c>
    </row>
    <row r="17" spans="2:17" x14ac:dyDescent="0.25">
      <c r="B17" s="134"/>
      <c r="C17" s="134"/>
      <c r="D17" s="134"/>
    </row>
    <row r="18" spans="2:17" x14ac:dyDescent="0.25">
      <c r="B18" s="169" t="s">
        <v>36</v>
      </c>
      <c r="C18" s="169"/>
      <c r="D18" s="169"/>
      <c r="E18" s="133">
        <v>1</v>
      </c>
    </row>
    <row r="21" spans="2:17" x14ac:dyDescent="0.25">
      <c r="B21" s="168" t="s">
        <v>214</v>
      </c>
      <c r="C21" s="168"/>
      <c r="D21" s="168"/>
      <c r="E21" s="168"/>
    </row>
    <row r="22" spans="2:17" x14ac:dyDescent="0.25">
      <c r="B22" s="167" t="s">
        <v>192</v>
      </c>
      <c r="C22" s="167"/>
      <c r="D22" s="167"/>
      <c r="E22" s="4">
        <f>'Liste Mixte'!D4+4*('Liste Mixte'!J15-1)</f>
        <v>17</v>
      </c>
    </row>
    <row r="23" spans="2:17" x14ac:dyDescent="0.25">
      <c r="B23" s="167" t="s">
        <v>191</v>
      </c>
      <c r="C23" s="167"/>
      <c r="D23" s="167"/>
      <c r="E23" s="4">
        <f>'Liste Mixte'!S14</f>
        <v>7</v>
      </c>
    </row>
    <row r="24" spans="2:17" x14ac:dyDescent="0.25">
      <c r="B24" s="167" t="s">
        <v>193</v>
      </c>
      <c r="C24" s="167"/>
      <c r="D24" s="167"/>
      <c r="E24" s="4">
        <f>INDEX('Tables de calculs'!$D$4:$P$39,'Calculs Mixte'!$E$22,'Calculs Mixte'!E$7+1)</f>
        <v>1</v>
      </c>
      <c r="F24" s="4">
        <f>INDEX('Tables de calculs'!$D$4:$P$39,'Calculs Mixte'!$E$22,'Calculs Mixte'!F7+1)</f>
        <v>0.98</v>
      </c>
      <c r="G24" s="4">
        <f>INDEX('Tables de calculs'!$D$4:$P$39,'Calculs Mixte'!$E$22,'Calculs Mixte'!G7+1)</f>
        <v>0.97</v>
      </c>
      <c r="H24" s="4">
        <f>INDEX('Tables de calculs'!$D$4:$P$39,'Calculs Mixte'!$E$22,'Calculs Mixte'!H7+1)</f>
        <v>0.97</v>
      </c>
      <c r="I24" s="4">
        <f>INDEX('Tables de calculs'!$D$4:$P$39,'Calculs Mixte'!$E$22,'Calculs Mixte'!I7+1)</f>
        <v>0.97</v>
      </c>
      <c r="J24" s="4">
        <f>INDEX('Tables de calculs'!$D$4:$P$39,'Calculs Mixte'!$E$22,'Calculs Mixte'!J7+1)</f>
        <v>0.97</v>
      </c>
      <c r="K24" s="4">
        <f>INDEX('Tables de calculs'!$D$4:$P$39,'Calculs Mixte'!$E$22,'Calculs Mixte'!K7+1)</f>
        <v>0.97</v>
      </c>
      <c r="L24" s="4">
        <f>INDEX('Tables de calculs'!$D$4:$P$39,'Calculs Mixte'!$E$22,'Calculs Mixte'!L7+1)</f>
        <v>0.97</v>
      </c>
      <c r="M24" s="4">
        <f>INDEX('Tables de calculs'!$D$4:$P$39,'Calculs Mixte'!$E$22,'Calculs Mixte'!M7+1)</f>
        <v>0.97</v>
      </c>
      <c r="N24" s="4">
        <f>INDEX('Tables de calculs'!$D$4:$P$39,'Calculs Mixte'!$E$22,'Calculs Mixte'!N7+1)</f>
        <v>0.97</v>
      </c>
      <c r="O24" s="4">
        <f>INDEX('Tables de calculs'!$D$4:$P$39,'Calculs Mixte'!$E$22,'Calculs Mixte'!O7+1)</f>
        <v>0.97</v>
      </c>
      <c r="P24" s="4">
        <f>INDEX('Tables de calculs'!$D$4:$P$39,'Calculs Mixte'!$E$22,'Calculs Mixte'!P7+1)</f>
        <v>0.97</v>
      </c>
      <c r="Q24" s="4">
        <f>INDEX('Tables de calculs'!$D$4:$P$39,'Calculs Mixte'!$E$22,'Calculs Mixte'!Q7+1)</f>
        <v>0.97</v>
      </c>
    </row>
    <row r="25" spans="2:17" x14ac:dyDescent="0.25">
      <c r="B25" s="167" t="s">
        <v>194</v>
      </c>
      <c r="C25" s="167"/>
      <c r="D25" s="167"/>
      <c r="E25" s="4">
        <f>INDEX('Tables de calculs'!$D$43:$P$78,'Calculs Mixte'!$E$22,'Calculs Mixte'!E$7+1)</f>
        <v>1</v>
      </c>
      <c r="F25" s="4">
        <f>INDEX('Tables de calculs'!$D$43:$P$78,'Calculs Mixte'!$E$22,'Calculs Mixte'!F$7+1)</f>
        <v>0.97</v>
      </c>
      <c r="G25" s="4">
        <f>INDEX('Tables de calculs'!$D$43:$P$78,'Calculs Mixte'!$E$22,'Calculs Mixte'!G$7+1)</f>
        <v>0.96</v>
      </c>
      <c r="H25" s="4">
        <f>INDEX('Tables de calculs'!$D$43:$P$78,'Calculs Mixte'!$E$22,'Calculs Mixte'!H$7+1)</f>
        <v>0.95</v>
      </c>
      <c r="I25" s="4">
        <f>INDEX('Tables de calculs'!$D$43:$P$78,'Calculs Mixte'!$E$22,'Calculs Mixte'!I$7+1)</f>
        <v>0.95</v>
      </c>
      <c r="J25" s="4">
        <f>INDEX('Tables de calculs'!$D$43:$P$78,'Calculs Mixte'!$E$22,'Calculs Mixte'!J$7+1)</f>
        <v>0.95</v>
      </c>
      <c r="K25" s="4">
        <f>INDEX('Tables de calculs'!$D$43:$P$78,'Calculs Mixte'!$E$22,'Calculs Mixte'!K$7+1)</f>
        <v>0.95</v>
      </c>
      <c r="L25" s="4">
        <f>INDEX('Tables de calculs'!$D$43:$P$78,'Calculs Mixte'!$E$22,'Calculs Mixte'!L$7+1)</f>
        <v>0.95</v>
      </c>
      <c r="M25" s="4">
        <f>INDEX('Tables de calculs'!$D$43:$P$78,'Calculs Mixte'!$E$22,'Calculs Mixte'!M$7+1)</f>
        <v>0.95</v>
      </c>
      <c r="N25" s="4">
        <f>INDEX('Tables de calculs'!$D$43:$P$78,'Calculs Mixte'!$E$22,'Calculs Mixte'!N$7+1)</f>
        <v>0.95</v>
      </c>
      <c r="O25" s="4">
        <f>INDEX('Tables de calculs'!$D$43:$P$78,'Calculs Mixte'!$E$22,'Calculs Mixte'!O$7+1)</f>
        <v>0.95</v>
      </c>
      <c r="P25" s="4">
        <f>INDEX('Tables de calculs'!$D$43:$P$78,'Calculs Mixte'!$E$22,'Calculs Mixte'!P$7+1)</f>
        <v>0.95</v>
      </c>
      <c r="Q25" s="4">
        <f>INDEX('Tables de calculs'!$D$43:$P$78,'Calculs Mixte'!$E$22,'Calculs Mixte'!Q$7+1)</f>
        <v>0.95</v>
      </c>
    </row>
    <row r="26" spans="2:17" x14ac:dyDescent="0.25">
      <c r="B26" s="167" t="s">
        <v>195</v>
      </c>
      <c r="C26" s="167"/>
      <c r="D26" s="167"/>
      <c r="E26" s="4">
        <f>INDEX('Tables de calculs'!$D$82:$P$117,'Calculs Mixte'!$E$22,'Calculs Mixte'!E$7+1)</f>
        <v>1</v>
      </c>
      <c r="F26" s="4">
        <f>INDEX('Tables de calculs'!$D$82:$P$117,'Calculs Mixte'!$E$22,'Calculs Mixte'!F$7+1)</f>
        <v>0.95</v>
      </c>
      <c r="G26" s="4">
        <f>INDEX('Tables de calculs'!$D$82:$P$117,'Calculs Mixte'!$E$22,'Calculs Mixte'!G$7+1)</f>
        <v>0.93</v>
      </c>
      <c r="H26" s="4">
        <f>INDEX('Tables de calculs'!$D$82:$P$117,'Calculs Mixte'!$E$22,'Calculs Mixte'!H$7+1)</f>
        <v>0.92</v>
      </c>
      <c r="I26" s="4">
        <f>INDEX('Tables de calculs'!$D$82:$P$117,'Calculs Mixte'!$E$22,'Calculs Mixte'!I$7+1)</f>
        <v>0.92</v>
      </c>
      <c r="J26" s="4">
        <f>INDEX('Tables de calculs'!$D$82:$P$117,'Calculs Mixte'!$E$22,'Calculs Mixte'!J$7+1)</f>
        <v>0.92</v>
      </c>
      <c r="K26" s="4">
        <f>INDEX('Tables de calculs'!$D$82:$P$117,'Calculs Mixte'!$E$22,'Calculs Mixte'!K$7+1)</f>
        <v>0.92</v>
      </c>
      <c r="L26" s="4">
        <f>INDEX('Tables de calculs'!$D$82:$P$117,'Calculs Mixte'!$E$22,'Calculs Mixte'!L$7+1)</f>
        <v>0.92</v>
      </c>
      <c r="M26" s="4">
        <f>INDEX('Tables de calculs'!$D$82:$P$117,'Calculs Mixte'!$E$22,'Calculs Mixte'!M$7+1)</f>
        <v>0.92</v>
      </c>
      <c r="N26" s="4">
        <f>INDEX('Tables de calculs'!$D$82:$P$117,'Calculs Mixte'!$E$22,'Calculs Mixte'!N$7+1)</f>
        <v>0.92</v>
      </c>
      <c r="O26" s="4">
        <f>INDEX('Tables de calculs'!$D$82:$P$117,'Calculs Mixte'!$E$22,'Calculs Mixte'!O$7+1)</f>
        <v>0.92</v>
      </c>
      <c r="P26" s="4">
        <f>INDEX('Tables de calculs'!$D$82:$P$117,'Calculs Mixte'!$E$22,'Calculs Mixte'!P$7+1)</f>
        <v>0.92</v>
      </c>
      <c r="Q26" s="4">
        <f>INDEX('Tables de calculs'!$D$82:$P$117,'Calculs Mixte'!$E$22,'Calculs Mixte'!Q$7+1)</f>
        <v>0.92</v>
      </c>
    </row>
    <row r="27" spans="2:17" x14ac:dyDescent="0.25">
      <c r="B27" s="169" t="s">
        <v>196</v>
      </c>
      <c r="C27" s="169"/>
      <c r="D27" s="169"/>
      <c r="E27" s="133">
        <f>INDEX(E24:Q26,'Maintenance Mixte'!I9*2+1,'Calculs Mixte'!E23)</f>
        <v>0.95</v>
      </c>
    </row>
    <row r="29" spans="2:17" x14ac:dyDescent="0.25">
      <c r="B29" s="168" t="s">
        <v>216</v>
      </c>
      <c r="C29" s="168"/>
      <c r="D29" s="168"/>
      <c r="E29" s="168"/>
    </row>
    <row r="30" spans="2:17" x14ac:dyDescent="0.25">
      <c r="B30" s="167" t="s">
        <v>197</v>
      </c>
      <c r="C30" s="167"/>
      <c r="D30" s="167"/>
      <c r="E30" s="4">
        <f>4*('Liste Mixte'!S4-1)+'Liste Mixte'!D4</f>
        <v>25</v>
      </c>
    </row>
    <row r="31" spans="2:17" x14ac:dyDescent="0.25">
      <c r="B31" s="169" t="s">
        <v>198</v>
      </c>
      <c r="C31" s="169"/>
      <c r="D31" s="169"/>
      <c r="E31" s="133">
        <f>INDEX('Tables de calculs'!C122:AD128,'Liste Mixte'!N26,'Calculs Mixte'!E30)</f>
        <v>0.98</v>
      </c>
    </row>
    <row r="33" spans="2:10" x14ac:dyDescent="0.25">
      <c r="B33" s="168" t="s">
        <v>217</v>
      </c>
      <c r="C33" s="168"/>
      <c r="D33" s="168"/>
      <c r="E33" s="168"/>
    </row>
    <row r="34" spans="2:10" x14ac:dyDescent="0.25">
      <c r="B34" s="167" t="s">
        <v>199</v>
      </c>
      <c r="C34" s="167"/>
      <c r="D34" s="167"/>
      <c r="E34" s="4">
        <f>INDEX('Tables de calculs'!C154:F160,'Liste Mixte'!N26,'Liste Mixte'!D4)</f>
        <v>3</v>
      </c>
    </row>
    <row r="35" spans="2:10" x14ac:dyDescent="0.25">
      <c r="B35" s="169" t="s">
        <v>137</v>
      </c>
      <c r="C35" s="169"/>
      <c r="D35" s="169"/>
      <c r="E35" s="133">
        <f ca="1">INDEX('Tables de calculs'!C175:I181,'Liste Mixte'!N26,'Liste Mixte'!S4)</f>
        <v>0.59187467623019874</v>
      </c>
    </row>
    <row r="38" spans="2:10" x14ac:dyDescent="0.25">
      <c r="B38" s="166" t="s">
        <v>218</v>
      </c>
      <c r="C38" s="166"/>
      <c r="D38" s="166"/>
      <c r="E38" s="166"/>
      <c r="F38" s="166"/>
      <c r="G38" s="166"/>
    </row>
    <row r="39" spans="2:10" x14ac:dyDescent="0.25">
      <c r="B39" s="4"/>
      <c r="C39" s="131" t="s">
        <v>105</v>
      </c>
      <c r="D39" s="131" t="s">
        <v>106</v>
      </c>
      <c r="E39" s="131" t="s">
        <v>107</v>
      </c>
      <c r="F39" s="131" t="s">
        <v>108</v>
      </c>
      <c r="G39" s="131" t="s">
        <v>109</v>
      </c>
      <c r="H39" s="131" t="s">
        <v>110</v>
      </c>
      <c r="I39" s="131" t="s">
        <v>111</v>
      </c>
      <c r="J39" s="41" t="s">
        <v>219</v>
      </c>
    </row>
    <row r="40" spans="2:10" x14ac:dyDescent="0.25">
      <c r="B40" s="4">
        <v>0</v>
      </c>
      <c r="C40" s="131">
        <v>0.60395375125530482</v>
      </c>
      <c r="D40" s="131">
        <v>0.60395375125530482</v>
      </c>
      <c r="E40" s="131">
        <v>0.60395375125530482</v>
      </c>
      <c r="F40" s="131">
        <v>0.60395375125530482</v>
      </c>
      <c r="G40" s="131">
        <v>0.60395375125530482</v>
      </c>
      <c r="H40" s="131">
        <v>0.60395375125530482</v>
      </c>
      <c r="I40" s="131">
        <v>0.60395375125530482</v>
      </c>
    </row>
    <row r="41" spans="2:10" x14ac:dyDescent="0.25">
      <c r="B41" s="4">
        <v>0.5</v>
      </c>
      <c r="C41" s="131">
        <v>0.59187467623019874</v>
      </c>
      <c r="D41" s="131">
        <v>0.57979560120509255</v>
      </c>
      <c r="E41" s="131">
        <v>0.57375606369253951</v>
      </c>
      <c r="F41" s="131">
        <v>0.56771652617998647</v>
      </c>
      <c r="G41" s="131">
        <v>0.56771652617998647</v>
      </c>
      <c r="H41" s="131">
        <v>0.56771652617998647</v>
      </c>
      <c r="I41" s="131">
        <v>0.60395375125530482</v>
      </c>
    </row>
    <row r="42" spans="2:10" x14ac:dyDescent="0.25">
      <c r="B42" s="4">
        <v>1</v>
      </c>
      <c r="C42" s="131">
        <v>0.57979560120509255</v>
      </c>
      <c r="D42" s="131">
        <v>0.57375606369253951</v>
      </c>
      <c r="E42" s="131">
        <v>0.56771652617998647</v>
      </c>
      <c r="F42" s="131">
        <v>0.56771652617998647</v>
      </c>
      <c r="G42" s="131">
        <v>0.57979560120509255</v>
      </c>
      <c r="H42" s="131">
        <v>0.56167698866743354</v>
      </c>
      <c r="I42" s="131">
        <v>0.60395375125530482</v>
      </c>
    </row>
    <row r="43" spans="2:10" x14ac:dyDescent="0.25">
      <c r="B43" s="135">
        <v>1.5</v>
      </c>
      <c r="C43" s="131">
        <v>0.57375606369253951</v>
      </c>
      <c r="D43" s="131">
        <v>0.56771652617998647</v>
      </c>
      <c r="E43" s="131">
        <v>0.56167698866743354</v>
      </c>
      <c r="F43" s="131">
        <v>0.56167698866743354</v>
      </c>
      <c r="G43" s="131">
        <v>0.5556374511548805</v>
      </c>
      <c r="H43" s="131">
        <v>0.54959791364232735</v>
      </c>
      <c r="I43" s="131">
        <v>0.59791421374275178</v>
      </c>
    </row>
    <row r="44" spans="2:10" x14ac:dyDescent="0.25">
      <c r="B44" s="135">
        <v>2</v>
      </c>
      <c r="C44" s="131">
        <v>0.56771652617998647</v>
      </c>
      <c r="D44" s="131">
        <v>0.5556374511548805</v>
      </c>
      <c r="E44" s="131">
        <v>0.54959791364232735</v>
      </c>
      <c r="F44" s="131">
        <v>0.54959791364232735</v>
      </c>
      <c r="G44" s="131">
        <v>0.56167698866743354</v>
      </c>
      <c r="H44" s="131">
        <v>0.53147930110466823</v>
      </c>
      <c r="I44" s="131">
        <v>0.59791421374275178</v>
      </c>
    </row>
    <row r="45" spans="2:10" x14ac:dyDescent="0.25">
      <c r="B45" s="135">
        <v>2.5</v>
      </c>
      <c r="C45" s="131">
        <v>0.56167698866743354</v>
      </c>
      <c r="D45" s="131">
        <v>0.54959791364232735</v>
      </c>
      <c r="E45" s="131">
        <v>0.53751883861722127</v>
      </c>
      <c r="F45" s="131">
        <v>0.54355837612977431</v>
      </c>
      <c r="G45" s="131">
        <v>0.5556374511548805</v>
      </c>
      <c r="H45" s="131">
        <v>0.51940022607956216</v>
      </c>
      <c r="I45" s="131">
        <v>0.59187467623019874</v>
      </c>
    </row>
    <row r="46" spans="2:10" x14ac:dyDescent="0.25">
      <c r="B46" s="135">
        <v>3</v>
      </c>
      <c r="C46" s="4">
        <v>0.5556374511548805</v>
      </c>
      <c r="D46" s="4">
        <v>0.53751883861722127</v>
      </c>
      <c r="E46" s="4">
        <v>0.52543976359211519</v>
      </c>
      <c r="F46" s="4">
        <v>0.53751883861722127</v>
      </c>
      <c r="G46" s="4">
        <v>0.5556374511548805</v>
      </c>
      <c r="H46" s="4">
        <v>0.51336068856700912</v>
      </c>
      <c r="I46" s="4">
        <v>0.59187467623019874</v>
      </c>
    </row>
    <row r="49" spans="2:53" x14ac:dyDescent="0.25">
      <c r="B49" s="137">
        <v>0</v>
      </c>
      <c r="C49" s="4">
        <f>INDEX('Types de lampes'!$C$78:$BA$409,('Liste Mixte'!$O$3-1)*35+$B49+1,'Calculs Mixte'!E$7+1)</f>
        <v>100</v>
      </c>
      <c r="D49" s="4">
        <f>INDEX('Types de lampes'!$C$78:$BA$409,('Liste Mixte'!$O$3-1)*35+$B49+1,'Calculs Mixte'!F$7+1)</f>
        <v>0.97000000000000419</v>
      </c>
      <c r="E49" s="4">
        <f>INDEX('Types de lampes'!$C$78:$BA$409,('Liste Mixte'!$O$3-1)*35+$B49+1,'Calculs Mixte'!G$7+1)</f>
        <v>0.6594089999999927</v>
      </c>
      <c r="F49" s="4">
        <f>INDEX('Types de lampes'!$C$78:$BA$409,('Liste Mixte'!$O$3-1)*35+$B49+1,'Calculs Mixte'!H$7+1)</f>
        <v>0.83270126730000094</v>
      </c>
      <c r="G49" s="4">
        <f>INDEX('Types de lampes'!$C$78:$BA$409,('Liste Mixte'!$O$3-1)*35+$B49+1,'Calculs Mixte'!I$7+1)</f>
        <v>1.2403173607928044</v>
      </c>
      <c r="H49" s="4">
        <f>INDEX('Types de lampes'!$C$78:$BA$409,('Liste Mixte'!$O$3-1)*35+$B49+1,'Calculs Mixte'!J$7+1)</f>
        <v>1.7846847904371468</v>
      </c>
      <c r="I49" s="4">
        <f>INDEX('Types de lampes'!$C$78:$BA$409,('Liste Mixte'!$O$3-1)*35+$B49+1,'Calculs Mixte'!K$7+1)</f>
        <v>2.3472214455042475</v>
      </c>
      <c r="J49" s="4">
        <f>INDEX('Types de lampes'!$C$78:$BA$409,('Liste Mixte'!$O$3-1)*35+$B49+1,'Calculs Mixte'!L$7+1)</f>
        <v>2.8684507144787954</v>
      </c>
      <c r="K49" s="4">
        <f>INDEX('Types de lampes'!$C$78:$BA$409,('Liste Mixte'!$O$3-1)*35+$B49+1,'Calculs Mixte'!M$7+1)</f>
        <v>3.2894859366872278</v>
      </c>
      <c r="L49" s="4">
        <f>INDEX('Types de lampes'!$C$78:$BA$409,('Liste Mixte'!$O$3-1)*35+$B49+1,'Calculs Mixte'!N$7+1)</f>
        <v>3.5613312965614949</v>
      </c>
      <c r="M49" s="4">
        <f>INDEX('Types de lampes'!$C$78:$BA$409,('Liste Mixte'!$O$3-1)*35+$B49+1,'Calculs Mixte'!O$7+1)</f>
        <v>3.6744916406847361</v>
      </c>
      <c r="N49" s="4">
        <f>INDEX('Types de lampes'!$C$78:$BA$409,('Liste Mixte'!$O$3-1)*35+$B49+1,'Calculs Mixte'!P$7+1)</f>
        <v>3.6490589696138223</v>
      </c>
      <c r="O49" s="4">
        <f>INDEX('Types de lampes'!$C$78:$BA$409,('Liste Mixte'!$O$3-1)*35+$B49+1,'Calculs Mixte'!Q$7+1)</f>
        <v>3.4844362686444619</v>
      </c>
      <c r="P49" s="4">
        <f>INDEX('Types de lampes'!$C$78:$BA$409,('Liste Mixte'!$O$3-1)*35+$B49+1,'Calculs Mixte'!R$7+1)</f>
        <v>3.2283180091596226</v>
      </c>
      <c r="Q49" s="4">
        <f>INDEX('Types de lampes'!$C$78:$BA$409,('Liste Mixte'!$O$3-1)*35+$B49+1,'Calculs Mixte'!S$7+1)</f>
        <v>2.9576672359756886</v>
      </c>
      <c r="R49" s="4">
        <f>INDEX('Types de lampes'!$C$78:$BA$409,('Liste Mixte'!$O$3-1)*35+$B49+1,'Calculs Mixte'!T$7+1)</f>
        <v>2.7391075841186261</v>
      </c>
      <c r="S49" s="4">
        <f>INDEX('Types de lampes'!$C$78:$BA$409,('Liste Mixte'!$O$3-1)*35+$B49+1,'Calculs Mixte'!U$7+1)</f>
        <v>2.6889115718974592</v>
      </c>
      <c r="T49" s="4">
        <f>INDEX('Types de lampes'!$C$78:$BA$409,('Liste Mixte'!$O$3-1)*35+$B49+1,'Calculs Mixte'!V$7+1)</f>
        <v>2.924755621584064</v>
      </c>
      <c r="U49" s="4">
        <f>INDEX('Types de lampes'!$C$78:$BA$409,('Liste Mixte'!$O$3-1)*35+$B49+1,'Calculs Mixte'!W$7+1)</f>
        <v>3.5763897233409203</v>
      </c>
      <c r="V49" s="4">
        <f>INDEX('Types de lampes'!$C$78:$BA$409,('Liste Mixte'!$O$3-1)*35+$B49+1,'Calculs Mixte'!X$7+1)</f>
        <v>4.8470202119735104</v>
      </c>
      <c r="W49" s="4">
        <f>INDEX('Types de lampes'!$C$78:$BA$409,('Liste Mixte'!$O$3-1)*35+$B49+1,'Calculs Mixte'!Y$7+1)</f>
        <v>6.9059567184648873</v>
      </c>
      <c r="X49" s="4">
        <f>INDEX('Types de lampes'!$C$78:$BA$409,('Liste Mixte'!$O$3-1)*35+$B49+1,'Calculs Mixte'!Z$7+1)</f>
        <v>10.00880597191056</v>
      </c>
      <c r="Y49" s="4">
        <f>INDEX('Types de lampes'!$C$78:$BA$409,('Liste Mixte'!$O$3-1)*35+$B49+1,'Calculs Mixte'!AA$7+1)</f>
        <v>14.370794136540297</v>
      </c>
      <c r="Z49" s="4">
        <f>INDEX('Types de lampes'!$C$78:$BA$409,('Liste Mixte'!$O$3-1)*35+$B49+1,'Calculs Mixte'!AB$7+1)</f>
        <v>20.316801377604961</v>
      </c>
      <c r="AA49" s="4">
        <f>INDEX('Types de lampes'!$C$78:$BA$409,('Liste Mixte'!$O$3-1)*35+$B49+1,'Calculs Mixte'!AC$7+1)</f>
        <v>11.915111638768781</v>
      </c>
      <c r="AB49" s="4">
        <f>INDEX('Types de lampes'!$C$78:$BA$409,('Liste Mixte'!$O$3-1)*35+$B49+1,'Calculs Mixte'!AD$7+1)</f>
        <v>2.3824678254171241</v>
      </c>
      <c r="AC49" s="4">
        <f>INDEX('Types de lampes'!$C$78:$BA$409,('Liste Mixte'!$O$3-1)*35+$B49+1,'Calculs Mixte'!AE$7+1)</f>
        <v>2.646187850980426</v>
      </c>
      <c r="AD49" s="4">
        <f>INDEX('Types de lampes'!$C$78:$BA$409,('Liste Mixte'!$O$3-1)*35+$B49+1,'Calculs Mixte'!AF$7+1)</f>
        <v>3.1067071933271269</v>
      </c>
      <c r="AE49" s="4">
        <f>INDEX('Types de lampes'!$C$78:$BA$409,('Liste Mixte'!$O$3-1)*35+$B49+1,'Calculs Mixte'!AG$7+1)</f>
        <v>3.6343011253242521</v>
      </c>
      <c r="AF49" s="4">
        <f>INDEX('Types de lampes'!$C$78:$BA$409,('Liste Mixte'!$O$3-1)*35+$B49+1,'Calculs Mixte'!AH$7+1)</f>
        <v>4.1396481897746398</v>
      </c>
      <c r="AG49" s="4">
        <f>INDEX('Types de lampes'!$C$78:$BA$409,('Liste Mixte'!$O$3-1)*35+$B49+1,'Calculs Mixte'!AI$7+1)</f>
        <v>4.5585298132345793</v>
      </c>
      <c r="AH49" s="4">
        <f>INDEX('Types de lampes'!$C$78:$BA$409,('Liste Mixte'!$O$3-1)*35+$B49+1,'Calculs Mixte'!AJ$7+1)</f>
        <v>4.8507124189443189</v>
      </c>
      <c r="AI49" s="4">
        <f>INDEX('Types de lampes'!$C$78:$BA$409,('Liste Mixte'!$O$3-1)*35+$B49+1,'Calculs Mixte'!AK$7+1)</f>
        <v>4.9953526982597278</v>
      </c>
      <c r="AJ49" s="4">
        <f>INDEX('Types de lampes'!$C$78:$BA$409,('Liste Mixte'!$O$3-1)*35+$B49+1,'Calculs Mixte'!AL$7+1)</f>
        <v>4.9973722677902206</v>
      </c>
      <c r="AK49" s="4">
        <f>INDEX('Types de lampes'!$C$78:$BA$409,('Liste Mixte'!$O$3-1)*35+$B49+1,'Calculs Mixte'!AM$7+1)</f>
        <v>4.8839622487866343</v>
      </c>
      <c r="AL49" s="4">
        <f>INDEX('Types de lampes'!$C$78:$BA$409,('Liste Mixte'!$O$3-1)*35+$B49+1,'Calculs Mixte'!AN$7+1)</f>
        <v>4.6945919003767278</v>
      </c>
      <c r="AM49" s="4">
        <f>INDEX('Types de lampes'!$C$78:$BA$409,('Liste Mixte'!$O$3-1)*35+$B49+1,'Calculs Mixte'!AO$7+1)</f>
        <v>4.4860985337650403</v>
      </c>
      <c r="AN49" s="4">
        <f>INDEX('Types de lampes'!$C$78:$BA$409,('Liste Mixte'!$O$3-1)*35+$B49+1,'Calculs Mixte'!AP$7+1)</f>
        <v>4.3309753410779672</v>
      </c>
      <c r="AO49" s="4">
        <f>INDEX('Types de lampes'!$C$78:$BA$409,('Liste Mixte'!$O$3-1)*35+$B49+1,'Calculs Mixte'!AQ$7+1)</f>
        <v>4.3022084992760092</v>
      </c>
      <c r="AP49" s="4">
        <f>INDEX('Types de lampes'!$C$78:$BA$409,('Liste Mixte'!$O$3-1)*35+$B49+1,'Calculs Mixte'!AR$7+1)</f>
        <v>4.4704475617846366</v>
      </c>
      <c r="AQ49" s="4">
        <f>INDEX('Types de lampes'!$C$78:$BA$409,('Liste Mixte'!$O$3-1)*35+$B49+1,'Calculs Mixte'!AS$7+1)</f>
        <v>4.8919428696558533</v>
      </c>
      <c r="AR49" s="4">
        <f>INDEX('Types de lampes'!$C$78:$BA$409,('Liste Mixte'!$O$3-1)*35+$B49+1,'Calculs Mixte'!AT$7+1)</f>
        <v>5.592014686713636</v>
      </c>
      <c r="AS49" s="4">
        <f>INDEX('Types de lampes'!$C$78:$BA$409,('Liste Mixte'!$O$3-1)*35+$B49+1,'Calculs Mixte'!AU$7+1)</f>
        <v>6.5534443442501038</v>
      </c>
      <c r="AT49" s="4">
        <f>INDEX('Types de lampes'!$C$78:$BA$409,('Liste Mixte'!$O$3-1)*35+$B49+1,'Calculs Mixte'!AV$7+1)</f>
        <v>7.6797690071433147</v>
      </c>
      <c r="AU49" s="4">
        <f>INDEX('Types de lampes'!$C$78:$BA$409,('Liste Mixte'!$O$3-1)*35+$B49+1,'Calculs Mixte'!AW$7+1)</f>
        <v>8.7661559315962716</v>
      </c>
      <c r="AV49" s="4">
        <f>INDEX('Types de lampes'!$C$78:$BA$409,('Liste Mixte'!$O$3-1)*35+$B49+1,'Calculs Mixte'!AX$7+1)</f>
        <v>9.4542303766159641</v>
      </c>
      <c r="AW49" s="4">
        <f>INDEX('Types de lampes'!$C$78:$BA$409,('Liste Mixte'!$O$3-1)*35+$B49+1,'Calculs Mixte'!AY$7+1)</f>
        <v>9.1848778147029169</v>
      </c>
      <c r="AX49" s="4">
        <f>INDEX('Types de lampes'!$C$78:$BA$409,('Liste Mixte'!$O$3-1)*35+$B49+1,'Calculs Mixte'!AZ$7+1)</f>
        <v>7.1275970855883575</v>
      </c>
      <c r="AY49" s="4">
        <f>INDEX('Types de lampes'!$C$78:$BA$409,('Liste Mixte'!$O$3-1)*35+$B49+1,'Calculs Mixte'!BA$7+1)</f>
        <v>4.7320467602452077</v>
      </c>
      <c r="AZ49" s="4">
        <f>INDEX('Types de lampes'!$C$78:$BA$409,('Liste Mixte'!$O$3-1)*35+$B49+1,'Calculs Mixte'!BB$7+1)</f>
        <v>4.0725618786960762</v>
      </c>
      <c r="BA49" s="4">
        <f>INDEX('Types de lampes'!$C$78:$BA$409,('Liste Mixte'!$O$3-1)*35+$B49+1,'Calculs Mixte'!BC$7+1)</f>
        <v>4.4190595451560544</v>
      </c>
    </row>
    <row r="50" spans="2:53" x14ac:dyDescent="0.25">
      <c r="B50" s="137">
        <v>1</v>
      </c>
      <c r="C50" s="4">
        <f>INDEX('Types de lampes'!$C$78:$BA$409,('Liste Mixte'!$O$3-1)*35+$B50+1,'Calculs Mixte'!E$7+1)</f>
        <v>0</v>
      </c>
      <c r="D50" s="4">
        <f>INDEX('Types de lampes'!$C$78:$BA$409,('Liste Mixte'!$O$3-1)*35+$B50+1,'Calculs Mixte'!F$7+1)</f>
        <v>99.03</v>
      </c>
      <c r="E50" s="4">
        <f>INDEX('Types de lampes'!$C$78:$BA$409,('Liste Mixte'!$O$3-1)*35+$B50+1,'Calculs Mixte'!G$7+1)</f>
        <v>0.96059100000000408</v>
      </c>
      <c r="F50" s="4">
        <f>INDEX('Types de lampes'!$C$78:$BA$409,('Liste Mixte'!$O$3-1)*35+$B50+1,'Calculs Mixte'!H$7+1)</f>
        <v>0.65301273269999272</v>
      </c>
      <c r="G50" s="4">
        <f>INDEX('Types de lampes'!$C$78:$BA$409,('Liste Mixte'!$O$3-1)*35+$B50+1,'Calculs Mixte'!I$7+1)</f>
        <v>0.82462406500719088</v>
      </c>
      <c r="H50" s="4">
        <f>INDEX('Types de lampes'!$C$78:$BA$409,('Liste Mixte'!$O$3-1)*35+$B50+1,'Calculs Mixte'!J$7+1)</f>
        <v>1.2282862823931142</v>
      </c>
      <c r="I50" s="4">
        <f>INDEX('Types de lampes'!$C$78:$BA$409,('Liste Mixte'!$O$3-1)*35+$B50+1,'Calculs Mixte'!K$7+1)</f>
        <v>1.7673733479699063</v>
      </c>
      <c r="J50" s="4">
        <f>INDEX('Types de lampes'!$C$78:$BA$409,('Liste Mixte'!$O$3-1)*35+$B50+1,'Calculs Mixte'!L$7+1)</f>
        <v>2.3244533974828561</v>
      </c>
      <c r="K50" s="4">
        <f>INDEX('Types de lampes'!$C$78:$BA$409,('Liste Mixte'!$O$3-1)*35+$B50+1,'Calculs Mixte'!M$7+1)</f>
        <v>2.8406267425483511</v>
      </c>
      <c r="L50" s="4">
        <f>INDEX('Types de lampes'!$C$78:$BA$409,('Liste Mixte'!$O$3-1)*35+$B50+1,'Calculs Mixte'!N$7+1)</f>
        <v>3.2575779231013615</v>
      </c>
      <c r="M50" s="4">
        <f>INDEX('Types de lampes'!$C$78:$BA$409,('Liste Mixte'!$O$3-1)*35+$B50+1,'Calculs Mixte'!O$7+1)</f>
        <v>3.5267863829848483</v>
      </c>
      <c r="N50" s="4">
        <f>INDEX('Types de lampes'!$C$78:$BA$409,('Liste Mixte'!$O$3-1)*35+$B50+1,'Calculs Mixte'!P$7+1)</f>
        <v>3.6388490717700939</v>
      </c>
      <c r="O50" s="4">
        <f>INDEX('Types de lampes'!$C$78:$BA$409,('Liste Mixte'!$O$3-1)*35+$B50+1,'Calculs Mixte'!Q$7+1)</f>
        <v>3.6136630976085682</v>
      </c>
      <c r="P50" s="4">
        <f>INDEX('Types de lampes'!$C$78:$BA$409,('Liste Mixte'!$O$3-1)*35+$B50+1,'Calculs Mixte'!R$7+1)</f>
        <v>3.4506372368386105</v>
      </c>
      <c r="Q50" s="4">
        <f>INDEX('Types de lampes'!$C$78:$BA$409,('Liste Mixte'!$O$3-1)*35+$B50+1,'Calculs Mixte'!S$7+1)</f>
        <v>3.1970033244707743</v>
      </c>
      <c r="R50" s="4">
        <f>INDEX('Types de lampes'!$C$78:$BA$409,('Liste Mixte'!$O$3-1)*35+$B50+1,'Calculs Mixte'!T$7+1)</f>
        <v>2.9289778637867241</v>
      </c>
      <c r="S50" s="4">
        <f>INDEX('Types de lampes'!$C$78:$BA$409,('Liste Mixte'!$O$3-1)*35+$B50+1,'Calculs Mixte'!U$7+1)</f>
        <v>2.7125382405526755</v>
      </c>
      <c r="T50" s="4">
        <f>INDEX('Types de lampes'!$C$78:$BA$409,('Liste Mixte'!$O$3-1)*35+$B50+1,'Calculs Mixte'!V$7+1)</f>
        <v>2.6628291296500537</v>
      </c>
      <c r="U50" s="4">
        <f>INDEX('Types de lampes'!$C$78:$BA$409,('Liste Mixte'!$O$3-1)*35+$B50+1,'Calculs Mixte'!W$7+1)</f>
        <v>2.8963854920546983</v>
      </c>
      <c r="V50" s="4">
        <f>INDEX('Types de lampes'!$C$78:$BA$409,('Liste Mixte'!$O$3-1)*35+$B50+1,'Calculs Mixte'!X$7+1)</f>
        <v>3.5416987430245133</v>
      </c>
      <c r="W50" s="4">
        <f>INDEX('Types de lampes'!$C$78:$BA$409,('Liste Mixte'!$O$3-1)*35+$B50+1,'Calculs Mixte'!Y$7+1)</f>
        <v>4.8000041159173668</v>
      </c>
      <c r="X50" s="4">
        <f>INDEX('Types de lampes'!$C$78:$BA$409,('Liste Mixte'!$O$3-1)*35+$B50+1,'Calculs Mixte'!Z$7+1)</f>
        <v>6.8389689382957775</v>
      </c>
      <c r="Y50" s="4">
        <f>INDEX('Types de lampes'!$C$78:$BA$409,('Liste Mixte'!$O$3-1)*35+$B50+1,'Calculs Mixte'!AA$7+1)</f>
        <v>9.9117205539830273</v>
      </c>
      <c r="Z50" s="4">
        <f>INDEX('Types de lampes'!$C$78:$BA$409,('Liste Mixte'!$O$3-1)*35+$B50+1,'Calculs Mixte'!AB$7+1)</f>
        <v>14.231397433415856</v>
      </c>
      <c r="AA50" s="4">
        <f>INDEX('Types de lampes'!$C$78:$BA$409,('Liste Mixte'!$O$3-1)*35+$B50+1,'Calculs Mixte'!AC$7+1)</f>
        <v>20.119728404242192</v>
      </c>
      <c r="AB50" s="4">
        <f>INDEX('Types de lampes'!$C$78:$BA$409,('Liste Mixte'!$O$3-1)*35+$B50+1,'Calculs Mixte'!AD$7+1)</f>
        <v>11.799535055872724</v>
      </c>
      <c r="AC50" s="4">
        <f>INDEX('Types de lampes'!$C$78:$BA$409,('Liste Mixte'!$O$3-1)*35+$B50+1,'Calculs Mixte'!AE$7+1)</f>
        <v>2.3593578875105781</v>
      </c>
      <c r="AD50" s="4">
        <f>INDEX('Types de lampes'!$C$78:$BA$409,('Liste Mixte'!$O$3-1)*35+$B50+1,'Calculs Mixte'!AF$7+1)</f>
        <v>2.6205198288259157</v>
      </c>
      <c r="AE50" s="4">
        <f>INDEX('Types de lampes'!$C$78:$BA$409,('Liste Mixte'!$O$3-1)*35+$B50+1,'Calculs Mixte'!AG$7+1)</f>
        <v>3.0765721335518537</v>
      </c>
      <c r="AF50" s="4">
        <f>INDEX('Types de lampes'!$C$78:$BA$409,('Liste Mixte'!$O$3-1)*35+$B50+1,'Calculs Mixte'!AH$7+1)</f>
        <v>3.5990484044086068</v>
      </c>
      <c r="AG50" s="4">
        <f>INDEX('Types de lampes'!$C$78:$BA$409,('Liste Mixte'!$O$3-1)*35+$B50+1,'Calculs Mixte'!AI$7+1)</f>
        <v>4.0994936023338253</v>
      </c>
      <c r="AH50" s="4">
        <f>INDEX('Types de lampes'!$C$78:$BA$409,('Liste Mixte'!$O$3-1)*35+$B50+1,'Calculs Mixte'!AJ$7+1)</f>
        <v>4.5143120740462033</v>
      </c>
      <c r="AI50" s="4">
        <f>INDEX('Types de lampes'!$C$78:$BA$409,('Liste Mixte'!$O$3-1)*35+$B50+1,'Calculs Mixte'!AK$7+1)</f>
        <v>4.8036605084805588</v>
      </c>
      <c r="AJ50" s="4">
        <f>INDEX('Types de lampes'!$C$78:$BA$409,('Liste Mixte'!$O$3-1)*35+$B50+1,'Calculs Mixte'!AL$7+1)</f>
        <v>4.9468977770866083</v>
      </c>
      <c r="AK50" s="4">
        <f>INDEX('Types de lampes'!$C$78:$BA$409,('Liste Mixte'!$O$3-1)*35+$B50+1,'Calculs Mixte'!AM$7+1)</f>
        <v>4.9488977567926549</v>
      </c>
      <c r="AL50" s="4">
        <f>INDEX('Types de lampes'!$C$78:$BA$409,('Liste Mixte'!$O$3-1)*35+$B50+1,'Calculs Mixte'!AN$7+1)</f>
        <v>4.8365878149734041</v>
      </c>
      <c r="AM50" s="4">
        <f>INDEX('Types de lampes'!$C$78:$BA$409,('Liste Mixte'!$O$3-1)*35+$B50+1,'Calculs Mixte'!AO$7+1)</f>
        <v>4.6490543589430731</v>
      </c>
      <c r="AN50" s="4">
        <f>INDEX('Types de lampes'!$C$78:$BA$409,('Liste Mixte'!$O$3-1)*35+$B50+1,'Calculs Mixte'!AP$7+1)</f>
        <v>4.4425833779875195</v>
      </c>
      <c r="AO50" s="4">
        <f>INDEX('Types de lampes'!$C$78:$BA$409,('Liste Mixte'!$O$3-1)*35+$B50+1,'Calculs Mixte'!AQ$7+1)</f>
        <v>4.2889648802695106</v>
      </c>
      <c r="AP50" s="4">
        <f>INDEX('Types de lampes'!$C$78:$BA$409,('Liste Mixte'!$O$3-1)*35+$B50+1,'Calculs Mixte'!AR$7+1)</f>
        <v>4.2604770768330313</v>
      </c>
      <c r="AQ50" s="4">
        <f>INDEX('Types de lampes'!$C$78:$BA$409,('Liste Mixte'!$O$3-1)*35+$B50+1,'Calculs Mixte'!AS$7+1)</f>
        <v>4.4270842204353258</v>
      </c>
      <c r="AR50" s="4">
        <f>INDEX('Types de lampes'!$C$78:$BA$409,('Liste Mixte'!$O$3-1)*35+$B50+1,'Calculs Mixte'!AT$7+1)</f>
        <v>4.8444910238201917</v>
      </c>
      <c r="AS50" s="4">
        <f>INDEX('Types de lampes'!$C$78:$BA$409,('Liste Mixte'!$O$3-1)*35+$B50+1,'Calculs Mixte'!AU$7+1)</f>
        <v>5.5377721442525134</v>
      </c>
      <c r="AT50" s="4">
        <f>INDEX('Types de lampes'!$C$78:$BA$409,('Liste Mixte'!$O$3-1)*35+$B50+1,'Calculs Mixte'!AV$7+1)</f>
        <v>6.4898759341108772</v>
      </c>
      <c r="AU50" s="4">
        <f>INDEX('Types de lampes'!$C$78:$BA$409,('Liste Mixte'!$O$3-1)*35+$B50+1,'Calculs Mixte'!AW$7+1)</f>
        <v>7.6052752477740242</v>
      </c>
      <c r="AV50" s="4">
        <f>INDEX('Types de lampes'!$C$78:$BA$409,('Liste Mixte'!$O$3-1)*35+$B50+1,'Calculs Mixte'!AX$7+1)</f>
        <v>8.6811242190597877</v>
      </c>
      <c r="AW50" s="4">
        <f>INDEX('Types de lampes'!$C$78:$BA$409,('Liste Mixte'!$O$3-1)*35+$B50+1,'Calculs Mixte'!AY$7+1)</f>
        <v>9.3625243419627893</v>
      </c>
      <c r="AX50" s="4">
        <f>INDEX('Types de lampes'!$C$78:$BA$409,('Liste Mixte'!$O$3-1)*35+$B50+1,'Calculs Mixte'!AZ$7+1)</f>
        <v>9.095784499900299</v>
      </c>
      <c r="AY50" s="4">
        <f>INDEX('Types de lampes'!$C$78:$BA$409,('Liste Mixte'!$O$3-1)*35+$B50+1,'Calculs Mixte'!BA$7+1)</f>
        <v>7.0584593938581497</v>
      </c>
      <c r="AZ50" s="4">
        <f>INDEX('Types de lampes'!$C$78:$BA$409,('Liste Mixte'!$O$3-1)*35+$B50+1,'Calculs Mixte'!BB$7+1)</f>
        <v>4.6861459066708289</v>
      </c>
      <c r="BA50" s="4">
        <f>INDEX('Types de lampes'!$C$78:$BA$409,('Liste Mixte'!$O$3-1)*35+$B50+1,'Calculs Mixte'!BC$7+1)</f>
        <v>4.0330580284727242</v>
      </c>
    </row>
    <row r="51" spans="2:53" x14ac:dyDescent="0.25">
      <c r="B51" s="137">
        <v>2</v>
      </c>
      <c r="C51" s="4">
        <f>INDEX('Types de lampes'!$C$78:$BA$409,('Liste Mixte'!$O$3-1)*35+$B51+1,'Calculs Mixte'!E$7+1)</f>
        <v>0</v>
      </c>
      <c r="D51" s="4">
        <f>INDEX('Types de lampes'!$C$78:$BA$409,('Liste Mixte'!$O$3-1)*35+$B51+1,'Calculs Mixte'!F$7+1)</f>
        <v>0</v>
      </c>
      <c r="E51" s="4">
        <f>INDEX('Types de lampes'!$C$78:$BA$409,('Liste Mixte'!$O$3-1)*35+$B51+1,'Calculs Mixte'!G$7+1)</f>
        <v>98.38000000000001</v>
      </c>
      <c r="F51" s="4">
        <f>INDEX('Types de lampes'!$C$78:$BA$409,('Liste Mixte'!$O$3-1)*35+$B51+1,'Calculs Mixte'!H$7+1)</f>
        <v>0.95428600000000408</v>
      </c>
      <c r="G51" s="4">
        <f>INDEX('Types de lampes'!$C$78:$BA$409,('Liste Mixte'!$O$3-1)*35+$B51+1,'Calculs Mixte'!I$7+1)</f>
        <v>0.6487265741999928</v>
      </c>
      <c r="H51" s="4">
        <f>INDEX('Types de lampes'!$C$78:$BA$409,('Liste Mixte'!$O$3-1)*35+$B51+1,'Calculs Mixte'!J$7+1)</f>
        <v>0.81921150676974097</v>
      </c>
      <c r="I51" s="4">
        <f>INDEX('Types de lampes'!$C$78:$BA$409,('Liste Mixte'!$O$3-1)*35+$B51+1,'Calculs Mixte'!K$7+1)</f>
        <v>1.2202242195479611</v>
      </c>
      <c r="J51" s="4">
        <f>INDEX('Types de lampes'!$C$78:$BA$409,('Liste Mixte'!$O$3-1)*35+$B51+1,'Calculs Mixte'!L$7+1)</f>
        <v>1.7557728968320649</v>
      </c>
      <c r="K51" s="4">
        <f>INDEX('Types de lampes'!$C$78:$BA$409,('Liste Mixte'!$O$3-1)*35+$B51+1,'Calculs Mixte'!M$7+1)</f>
        <v>2.3091964580870785</v>
      </c>
      <c r="L51" s="4">
        <f>INDEX('Types de lampes'!$C$78:$BA$409,('Liste Mixte'!$O$3-1)*35+$B51+1,'Calculs Mixte'!N$7+1)</f>
        <v>2.8219818129042391</v>
      </c>
      <c r="M51" s="4">
        <f>INDEX('Types de lampes'!$C$78:$BA$409,('Liste Mixte'!$O$3-1)*35+$B51+1,'Calculs Mixte'!O$7+1)</f>
        <v>3.2361962645128948</v>
      </c>
      <c r="N51" s="4">
        <f>INDEX('Types de lampes'!$C$78:$BA$409,('Liste Mixte'!$O$3-1)*35+$B51+1,'Calculs Mixte'!P$7+1)</f>
        <v>3.503637729557199</v>
      </c>
      <c r="O51" s="4">
        <f>INDEX('Types de lampes'!$C$78:$BA$409,('Liste Mixte'!$O$3-1)*35+$B51+1,'Calculs Mixte'!Q$7+1)</f>
        <v>3.6149648761056432</v>
      </c>
      <c r="P51" s="4">
        <f>INDEX('Types de lampes'!$C$78:$BA$409,('Liste Mixte'!$O$3-1)*35+$B51+1,'Calculs Mixte'!R$7+1)</f>
        <v>3.5899442143060787</v>
      </c>
      <c r="Q51" s="4">
        <f>INDEX('Types de lampes'!$C$78:$BA$409,('Liste Mixte'!$O$3-1)*35+$B51+1,'Calculs Mixte'!S$7+1)</f>
        <v>3.4279884010924215</v>
      </c>
      <c r="R51" s="4">
        <f>INDEX('Types de lampes'!$C$78:$BA$409,('Liste Mixte'!$O$3-1)*35+$B51+1,'Calculs Mixte'!T$7+1)</f>
        <v>3.1760192574112369</v>
      </c>
      <c r="S51" s="4">
        <f>INDEX('Types de lampes'!$C$78:$BA$409,('Liste Mixte'!$O$3-1)*35+$B51+1,'Calculs Mixte'!U$7+1)</f>
        <v>2.9097530267528824</v>
      </c>
      <c r="T51" s="4">
        <f>INDEX('Types de lampes'!$C$78:$BA$409,('Liste Mixte'!$O$3-1)*35+$B51+1,'Calculs Mixte'!V$7+1)</f>
        <v>2.6947340412559044</v>
      </c>
      <c r="U51" s="4">
        <f>INDEX('Types de lampes'!$C$78:$BA$409,('Liste Mixte'!$O$3-1)*35+$B51+1,'Calculs Mixte'!W$7+1)</f>
        <v>2.6453512044327203</v>
      </c>
      <c r="V51" s="4">
        <f>INDEX('Types de lampes'!$C$78:$BA$409,('Liste Mixte'!$O$3-1)*35+$B51+1,'Calculs Mixte'!X$7+1)</f>
        <v>2.877374580514402</v>
      </c>
      <c r="W51" s="4">
        <f>INDEX('Types de lampes'!$C$78:$BA$409,('Liste Mixte'!$O$3-1)*35+$B51+1,'Calculs Mixte'!Y$7+1)</f>
        <v>3.5184522098227977</v>
      </c>
      <c r="X51" s="4">
        <f>INDEX('Types de lampes'!$C$78:$BA$409,('Liste Mixte'!$O$3-1)*35+$B51+1,'Calculs Mixte'!Z$7+1)</f>
        <v>4.7684984845395393</v>
      </c>
      <c r="Y51" s="4">
        <f>INDEX('Types de lampes'!$C$78:$BA$409,('Liste Mixte'!$O$3-1)*35+$B51+1,'Calculs Mixte'!AA$7+1)</f>
        <v>6.7940802196257559</v>
      </c>
      <c r="Z51" s="4">
        <f>INDEX('Types de lampes'!$C$78:$BA$409,('Liste Mixte'!$O$3-1)*35+$B51+1,'Calculs Mixte'!AB$7+1)</f>
        <v>9.8466633151656087</v>
      </c>
      <c r="AA51" s="4">
        <f>INDEX('Types de lampes'!$C$78:$BA$409,('Liste Mixte'!$O$3-1)*35+$B51+1,'Calculs Mixte'!AC$7+1)</f>
        <v>14.137987271528345</v>
      </c>
      <c r="AB51" s="4">
        <f>INDEX('Types de lampes'!$C$78:$BA$409,('Liste Mixte'!$O$3-1)*35+$B51+1,'Calculs Mixte'!AD$7+1)</f>
        <v>19.987669195287761</v>
      </c>
      <c r="AC51" s="4">
        <f>INDEX('Types de lampes'!$C$78:$BA$409,('Liste Mixte'!$O$3-1)*35+$B51+1,'Calculs Mixte'!AE$7+1)</f>
        <v>11.722086830220727</v>
      </c>
      <c r="AD51" s="4">
        <f>INDEX('Types de lampes'!$C$78:$BA$409,('Liste Mixte'!$O$3-1)*35+$B51+1,'Calculs Mixte'!AF$7+1)</f>
        <v>2.3438718466453667</v>
      </c>
      <c r="AE51" s="4">
        <f>INDEX('Types de lampes'!$C$78:$BA$409,('Liste Mixte'!$O$3-1)*35+$B51+1,'Calculs Mixte'!AG$7+1)</f>
        <v>2.6033196077945431</v>
      </c>
      <c r="AF51" s="4">
        <f>INDEX('Types de lampes'!$C$78:$BA$409,('Liste Mixte'!$O$3-1)*35+$B51+1,'Calculs Mixte'!AH$7+1)</f>
        <v>3.0563785367952274</v>
      </c>
      <c r="AG51" s="4">
        <f>INDEX('Types de lampes'!$C$78:$BA$409,('Liste Mixte'!$O$3-1)*35+$B51+1,'Calculs Mixte'!AI$7+1)</f>
        <v>3.5754254470939997</v>
      </c>
      <c r="AH51" s="4">
        <f>INDEX('Types de lampes'!$C$78:$BA$409,('Liste Mixte'!$O$3-1)*35+$B51+1,'Calculs Mixte'!AJ$7+1)</f>
        <v>4.0725858891002904</v>
      </c>
      <c r="AI51" s="4">
        <f>INDEX('Types de lampes'!$C$78:$BA$409,('Liste Mixte'!$O$3-1)*35+$B51+1,'Calculs Mixte'!AK$7+1)</f>
        <v>4.4846816302601784</v>
      </c>
      <c r="AJ51" s="4">
        <f>INDEX('Types de lampes'!$C$78:$BA$409,('Liste Mixte'!$O$3-1)*35+$B51+1,'Calculs Mixte'!AL$7+1)</f>
        <v>4.7721308777574212</v>
      </c>
      <c r="AK51" s="4">
        <f>INDEX('Types de lampes'!$C$78:$BA$409,('Liste Mixte'!$O$3-1)*35+$B51+1,'Calculs Mixte'!AM$7+1)</f>
        <v>4.9144279845479204</v>
      </c>
      <c r="AL51" s="4">
        <f>INDEX('Types de lampes'!$C$78:$BA$409,('Liste Mixte'!$O$3-1)*35+$B51+1,'Calculs Mixte'!AN$7+1)</f>
        <v>4.9164148370520184</v>
      </c>
      <c r="AM51" s="4">
        <f>INDEX('Types de lampes'!$C$78:$BA$409,('Liste Mixte'!$O$3-1)*35+$B51+1,'Calculs Mixte'!AO$7+1)</f>
        <v>4.8048420603562914</v>
      </c>
      <c r="AN51" s="4">
        <f>INDEX('Types de lampes'!$C$78:$BA$409,('Liste Mixte'!$O$3-1)*35+$B51+1,'Calculs Mixte'!AP$7+1)</f>
        <v>4.6185395115906243</v>
      </c>
      <c r="AO51" s="4">
        <f>INDEX('Types de lampes'!$C$78:$BA$409,('Liste Mixte'!$O$3-1)*35+$B51+1,'Calculs Mixte'!AQ$7+1)</f>
        <v>4.4134237375180474</v>
      </c>
      <c r="AP51" s="4">
        <f>INDEX('Types de lampes'!$C$78:$BA$409,('Liste Mixte'!$O$3-1)*35+$B51+1,'Calculs Mixte'!AR$7+1)</f>
        <v>4.2608135405525038</v>
      </c>
      <c r="AQ51" s="4">
        <f>INDEX('Types de lampes'!$C$78:$BA$409,('Liste Mixte'!$O$3-1)*35+$B51+1,'Calculs Mixte'!AS$7+1)</f>
        <v>4.2325127215877378</v>
      </c>
      <c r="AR51" s="4">
        <f>INDEX('Types de lampes'!$C$78:$BA$409,('Liste Mixte'!$O$3-1)*35+$B51+1,'Calculs Mixte'!AT$7+1)</f>
        <v>4.3980263112837257</v>
      </c>
      <c r="AS51" s="4">
        <f>INDEX('Types de lampes'!$C$78:$BA$409,('Liste Mixte'!$O$3-1)*35+$B51+1,'Calculs Mixte'!AU$7+1)</f>
        <v>4.8126933951674289</v>
      </c>
      <c r="AT51" s="4">
        <f>INDEX('Types de lampes'!$C$78:$BA$409,('Liste Mixte'!$O$3-1)*35+$B51+1,'Calculs Mixte'!AV$7+1)</f>
        <v>5.5014240487888753</v>
      </c>
      <c r="AU51" s="4">
        <f>INDEX('Types de lampes'!$C$78:$BA$409,('Liste Mixte'!$O$3-1)*35+$B51+1,'Calculs Mixte'!AW$7+1)</f>
        <v>6.4472785458732522</v>
      </c>
      <c r="AV51" s="4">
        <f>INDEX('Types de lampes'!$C$78:$BA$409,('Liste Mixte'!$O$3-1)*35+$B51+1,'Calculs Mixte'!AX$7+1)</f>
        <v>7.5553567492275935</v>
      </c>
      <c r="AW51" s="4">
        <f>INDEX('Types de lampes'!$C$78:$BA$409,('Liste Mixte'!$O$3-1)*35+$B51+1,'Calculs Mixte'!AY$7+1)</f>
        <v>8.6241442055044129</v>
      </c>
      <c r="AX51" s="4">
        <f>INDEX('Types de lampes'!$C$78:$BA$409,('Liste Mixte'!$O$3-1)*35+$B51+1,'Calculs Mixte'!AZ$7+1)</f>
        <v>9.3010718445147855</v>
      </c>
      <c r="AY51" s="4">
        <f>INDEX('Types de lampes'!$C$78:$BA$409,('Liste Mixte'!$O$3-1)*35+$B51+1,'Calculs Mixte'!BA$7+1)</f>
        <v>9.0360827941047308</v>
      </c>
      <c r="AZ51" s="4">
        <f>INDEX('Types de lampes'!$C$78:$BA$409,('Liste Mixte'!$O$3-1)*35+$B51+1,'Calculs Mixte'!BB$7+1)</f>
        <v>7.0121300128018262</v>
      </c>
      <c r="BA51" s="4">
        <f>INDEX('Types de lampes'!$C$78:$BA$409,('Liste Mixte'!$O$3-1)*35+$B51+1,'Calculs Mixte'!BC$7+1)</f>
        <v>4.6553876027292356</v>
      </c>
    </row>
    <row r="52" spans="2:53" x14ac:dyDescent="0.25">
      <c r="B52" s="137">
        <v>3</v>
      </c>
      <c r="C52" s="4">
        <f>INDEX('Types de lampes'!$C$78:$BA$409,('Liste Mixte'!$O$3-1)*35+$B52+1,'Calculs Mixte'!E$7+1)</f>
        <v>0</v>
      </c>
      <c r="D52" s="4">
        <f>INDEX('Types de lampes'!$C$78:$BA$409,('Liste Mixte'!$O$3-1)*35+$B52+1,'Calculs Mixte'!F$7+1)</f>
        <v>0</v>
      </c>
      <c r="E52" s="4">
        <f>INDEX('Types de lampes'!$C$78:$BA$409,('Liste Mixte'!$O$3-1)*35+$B52+1,'Calculs Mixte'!G$7+1)</f>
        <v>0</v>
      </c>
      <c r="F52" s="4">
        <f>INDEX('Types de lampes'!$C$78:$BA$409,('Liste Mixte'!$O$3-1)*35+$B52+1,'Calculs Mixte'!H$7+1)</f>
        <v>97.56</v>
      </c>
      <c r="G52" s="4">
        <f>INDEX('Types de lampes'!$C$78:$BA$409,('Liste Mixte'!$O$3-1)*35+$B52+1,'Calculs Mixte'!I$7+1)</f>
        <v>0.94633200000000406</v>
      </c>
      <c r="H52" s="4">
        <f>INDEX('Types de lampes'!$C$78:$BA$409,('Liste Mixte'!$O$3-1)*35+$B52+1,'Calculs Mixte'!J$7+1)</f>
        <v>0.6433194203999929</v>
      </c>
      <c r="I52" s="4">
        <f>INDEX('Types de lampes'!$C$78:$BA$409,('Liste Mixte'!$O$3-1)*35+$B52+1,'Calculs Mixte'!K$7+1)</f>
        <v>0.81238335637788095</v>
      </c>
      <c r="J52" s="4">
        <f>INDEX('Types de lampes'!$C$78:$BA$409,('Liste Mixte'!$O$3-1)*35+$B52+1,'Calculs Mixte'!L$7+1)</f>
        <v>1.21005361718946</v>
      </c>
      <c r="K52" s="4">
        <f>INDEX('Types de lampes'!$C$78:$BA$409,('Liste Mixte'!$O$3-1)*35+$B52+1,'Calculs Mixte'!M$7+1)</f>
        <v>1.7411384815504802</v>
      </c>
      <c r="L52" s="4">
        <f>INDEX('Types de lampes'!$C$78:$BA$409,('Liste Mixte'!$O$3-1)*35+$B52+1,'Calculs Mixte'!N$7+1)</f>
        <v>2.2899492422339436</v>
      </c>
      <c r="M52" s="4">
        <f>INDEX('Types de lampes'!$C$78:$BA$409,('Liste Mixte'!$O$3-1)*35+$B52+1,'Calculs Mixte'!O$7+1)</f>
        <v>2.798460517045513</v>
      </c>
      <c r="N52" s="4">
        <f>INDEX('Types de lampes'!$C$78:$BA$409,('Liste Mixte'!$O$3-1)*35+$B52+1,'Calculs Mixte'!P$7+1)</f>
        <v>3.2092224798320594</v>
      </c>
      <c r="O52" s="4">
        <f>INDEX('Types de lampes'!$C$78:$BA$409,('Liste Mixte'!$O$3-1)*35+$B52+1,'Calculs Mixte'!Q$7+1)</f>
        <v>3.4744348129253946</v>
      </c>
      <c r="P52" s="4">
        <f>INDEX('Types de lampes'!$C$78:$BA$409,('Liste Mixte'!$O$3-1)*35+$B52+1,'Calculs Mixte'!R$7+1)</f>
        <v>3.5848340446520282</v>
      </c>
      <c r="Q52" s="4">
        <f>INDEX('Types de lampes'!$C$78:$BA$409,('Liste Mixte'!$O$3-1)*35+$B52+1,'Calculs Mixte'!S$7+1)</f>
        <v>3.5600219307552452</v>
      </c>
      <c r="R52" s="4">
        <f>INDEX('Types de lampes'!$C$78:$BA$409,('Liste Mixte'!$O$3-1)*35+$B52+1,'Calculs Mixte'!T$7+1)</f>
        <v>3.399416023689537</v>
      </c>
      <c r="S52" s="4">
        <f>INDEX('Types de lampes'!$C$78:$BA$409,('Liste Mixte'!$O$3-1)*35+$B52+1,'Calculs Mixte'!U$7+1)</f>
        <v>3.1495470497361278</v>
      </c>
      <c r="T52" s="4">
        <f>INDEX('Types de lampes'!$C$78:$BA$409,('Liste Mixte'!$O$3-1)*35+$B52+1,'Calculs Mixte'!V$7+1)</f>
        <v>2.8855001554178816</v>
      </c>
      <c r="U52" s="4">
        <f>INDEX('Types de lampes'!$C$78:$BA$409,('Liste Mixte'!$O$3-1)*35+$B52+1,'Calculs Mixte'!W$7+1)</f>
        <v>2.6722733590661316</v>
      </c>
      <c r="V52" s="4">
        <f>INDEX('Types de lampes'!$C$78:$BA$409,('Liste Mixte'!$O$3-1)*35+$B52+1,'Calculs Mixte'!X$7+1)</f>
        <v>2.6233021295431613</v>
      </c>
      <c r="W52" s="4">
        <f>INDEX('Types de lampes'!$C$78:$BA$409,('Liste Mixte'!$O$3-1)*35+$B52+1,'Calculs Mixte'!Y$7+1)</f>
        <v>2.8533915844174125</v>
      </c>
      <c r="X52" s="4">
        <f>INDEX('Types de lampes'!$C$78:$BA$409,('Liste Mixte'!$O$3-1)*35+$B52+1,'Calculs Mixte'!Z$7+1)</f>
        <v>3.4891258140914023</v>
      </c>
      <c r="Y52" s="4">
        <f>INDEX('Types de lampes'!$C$78:$BA$409,('Liste Mixte'!$O$3-1)*35+$B52+1,'Calculs Mixte'!AA$7+1)</f>
        <v>4.7287529188013568</v>
      </c>
      <c r="Z52" s="4">
        <f>INDEX('Types de lampes'!$C$78:$BA$409,('Liste Mixte'!$O$3-1)*35+$B52+1,'Calculs Mixte'!AB$7+1)</f>
        <v>6.7374513745343441</v>
      </c>
      <c r="AA52" s="4">
        <f>INDEX('Types de lampes'!$C$78:$BA$409,('Liste Mixte'!$O$3-1)*35+$B52+1,'Calculs Mixte'!AC$7+1)</f>
        <v>9.7645911061959421</v>
      </c>
      <c r="AB52" s="4">
        <f>INDEX('Types de lampes'!$C$78:$BA$409,('Liste Mixte'!$O$3-1)*35+$B52+1,'Calculs Mixte'!AD$7+1)</f>
        <v>14.020146759608714</v>
      </c>
      <c r="AC52" s="4">
        <f>INDEX('Types de lampes'!$C$78:$BA$409,('Liste Mixte'!$O$3-1)*35+$B52+1,'Calculs Mixte'!AE$7+1)</f>
        <v>19.821071423991402</v>
      </c>
      <c r="AD52" s="4">
        <f>INDEX('Types de lampes'!$C$78:$BA$409,('Liste Mixte'!$O$3-1)*35+$B52+1,'Calculs Mixte'!AF$7+1)</f>
        <v>11.624382914782823</v>
      </c>
      <c r="AE52" s="4">
        <f>INDEX('Types de lampes'!$C$78:$BA$409,('Liste Mixte'!$O$3-1)*35+$B52+1,'Calculs Mixte'!AG$7+1)</f>
        <v>2.3243356104769464</v>
      </c>
      <c r="AF52" s="4">
        <f>INDEX('Types de lampes'!$C$78:$BA$409,('Liste Mixte'!$O$3-1)*35+$B52+1,'Calculs Mixte'!AH$7+1)</f>
        <v>2.5816208674165035</v>
      </c>
      <c r="AG52" s="4">
        <f>INDEX('Types de lampes'!$C$78:$BA$409,('Liste Mixte'!$O$3-1)*35+$B52+1,'Calculs Mixte'!AI$7+1)</f>
        <v>3.0309035378099449</v>
      </c>
      <c r="AH52" s="4">
        <f>INDEX('Types de lampes'!$C$78:$BA$409,('Liste Mixte'!$O$3-1)*35+$B52+1,'Calculs Mixte'!AJ$7+1)</f>
        <v>3.5456241778663409</v>
      </c>
      <c r="AI52" s="4">
        <f>INDEX('Types de lampes'!$C$78:$BA$409,('Liste Mixte'!$O$3-1)*35+$B52+1,'Calculs Mixte'!AK$7+1)</f>
        <v>4.0386407739441381</v>
      </c>
      <c r="AJ52" s="4">
        <f>INDEX('Types de lampes'!$C$78:$BA$409,('Liste Mixte'!$O$3-1)*35+$B52+1,'Calculs Mixte'!AL$7+1)</f>
        <v>4.447301685791655</v>
      </c>
      <c r="AK52" s="4">
        <f>INDEX('Types de lampes'!$C$78:$BA$409,('Liste Mixte'!$O$3-1)*35+$B52+1,'Calculs Mixte'!AM$7+1)</f>
        <v>4.7323550359220778</v>
      </c>
      <c r="AL52" s="4">
        <f>INDEX('Types de lampes'!$C$78:$BA$409,('Liste Mixte'!$O$3-1)*35+$B52+1,'Calculs Mixte'!AN$7+1)</f>
        <v>4.8734660924221904</v>
      </c>
      <c r="AM52" s="4">
        <f>INDEX('Types de lampes'!$C$78:$BA$409,('Liste Mixte'!$O$3-1)*35+$B52+1,'Calculs Mixte'!AO$7+1)</f>
        <v>4.8754363844561386</v>
      </c>
      <c r="AN52" s="4">
        <f>INDEX('Types de lampes'!$C$78:$BA$409,('Liste Mixte'!$O$3-1)*35+$B52+1,'Calculs Mixte'!AP$7+1)</f>
        <v>4.7647935699162405</v>
      </c>
      <c r="AO52" s="4">
        <f>INDEX('Types de lampes'!$C$78:$BA$409,('Liste Mixte'!$O$3-1)*35+$B52+1,'Calculs Mixte'!AQ$7+1)</f>
        <v>4.5800438580075351</v>
      </c>
      <c r="AP52" s="4">
        <f>INDEX('Types de lampes'!$C$78:$BA$409,('Liste Mixte'!$O$3-1)*35+$B52+1,'Calculs Mixte'!AR$7+1)</f>
        <v>4.3766377295411738</v>
      </c>
      <c r="AQ52" s="4">
        <f>INDEX('Types de lampes'!$C$78:$BA$409,('Liste Mixte'!$O$3-1)*35+$B52+1,'Calculs Mixte'!AS$7+1)</f>
        <v>4.2252995427556641</v>
      </c>
      <c r="AR52" s="4">
        <f>INDEX('Types de lampes'!$C$78:$BA$409,('Liste Mixte'!$O$3-1)*35+$B52+1,'Calculs Mixte'!AT$7+1)</f>
        <v>4.1972346118936743</v>
      </c>
      <c r="AS52" s="4">
        <f>INDEX('Types de lampes'!$C$78:$BA$409,('Liste Mixte'!$O$3-1)*35+$B52+1,'Calculs Mixte'!AU$7+1)</f>
        <v>4.3613686412770916</v>
      </c>
      <c r="AT52" s="4">
        <f>INDEX('Types de lampes'!$C$78:$BA$409,('Liste Mixte'!$O$3-1)*35+$B52+1,'Calculs Mixte'!AV$7+1)</f>
        <v>4.7725794636362506</v>
      </c>
      <c r="AU52" s="4">
        <f>INDEX('Types de lampes'!$C$78:$BA$409,('Liste Mixte'!$O$3-1)*35+$B52+1,'Calculs Mixte'!AW$7+1)</f>
        <v>5.4555695283578229</v>
      </c>
      <c r="AV52" s="4">
        <f>INDEX('Types de lampes'!$C$78:$BA$409,('Liste Mixte'!$O$3-1)*35+$B52+1,'Calculs Mixte'!AX$7+1)</f>
        <v>6.3935403022504014</v>
      </c>
      <c r="AW52" s="4">
        <f>INDEX('Types de lampes'!$C$78:$BA$409,('Liste Mixte'!$O$3-1)*35+$B52+1,'Calculs Mixte'!AY$7+1)</f>
        <v>7.4923826433690186</v>
      </c>
      <c r="AX52" s="4">
        <f>INDEX('Types de lampes'!$C$78:$BA$409,('Liste Mixte'!$O$3-1)*35+$B52+1,'Calculs Mixte'!AZ$7+1)</f>
        <v>8.5522617268653232</v>
      </c>
      <c r="AY52" s="4">
        <f>INDEX('Types de lampes'!$C$78:$BA$409,('Liste Mixte'!$O$3-1)*35+$B52+1,'Calculs Mixte'!BA$7+1)</f>
        <v>9.2235471554265338</v>
      </c>
      <c r="AZ52" s="4">
        <f>INDEX('Types de lampes'!$C$78:$BA$409,('Liste Mixte'!$O$3-1)*35+$B52+1,'Calculs Mixte'!BB$7+1)</f>
        <v>8.960766796024167</v>
      </c>
      <c r="BA52" s="4">
        <f>INDEX('Types de lampes'!$C$78:$BA$409,('Liste Mixte'!$O$3-1)*35+$B52+1,'Calculs Mixte'!BC$7+1)</f>
        <v>6.9536837167000014</v>
      </c>
    </row>
    <row r="53" spans="2:53" x14ac:dyDescent="0.25">
      <c r="B53" s="137">
        <v>4</v>
      </c>
      <c r="C53" s="4">
        <f>INDEX('Types de lampes'!$C$78:$BA$409,('Liste Mixte'!$O$3-1)*35+$B53+1,'Calculs Mixte'!E$7+1)</f>
        <v>0</v>
      </c>
      <c r="D53" s="4">
        <f>INDEX('Types de lampes'!$C$78:$BA$409,('Liste Mixte'!$O$3-1)*35+$B53+1,'Calculs Mixte'!F$7+1)</f>
        <v>0</v>
      </c>
      <c r="E53" s="4">
        <f>INDEX('Types de lampes'!$C$78:$BA$409,('Liste Mixte'!$O$3-1)*35+$B53+1,'Calculs Mixte'!G$7+1)</f>
        <v>0</v>
      </c>
      <c r="F53" s="4">
        <f>INDEX('Types de lampes'!$C$78:$BA$409,('Liste Mixte'!$O$3-1)*35+$B53+1,'Calculs Mixte'!H$7+1)</f>
        <v>0</v>
      </c>
      <c r="G53" s="4">
        <f>INDEX('Types de lampes'!$C$78:$BA$409,('Liste Mixte'!$O$3-1)*35+$B53+1,'Calculs Mixte'!I$7+1)</f>
        <v>96.34</v>
      </c>
      <c r="H53" s="4">
        <f>INDEX('Types de lampes'!$C$78:$BA$409,('Liste Mixte'!$O$3-1)*35+$B53+1,'Calculs Mixte'!J$7+1)</f>
        <v>0.93449800000000405</v>
      </c>
      <c r="I53" s="4">
        <f>INDEX('Types de lampes'!$C$78:$BA$409,('Liste Mixte'!$O$3-1)*35+$B53+1,'Calculs Mixte'!K$7+1)</f>
        <v>0.63527463059999301</v>
      </c>
      <c r="J53" s="4">
        <f>INDEX('Types de lampes'!$C$78:$BA$409,('Liste Mixte'!$O$3-1)*35+$B53+1,'Calculs Mixte'!L$7+1)</f>
        <v>0.80222440091682101</v>
      </c>
      <c r="K53" s="4">
        <f>INDEX('Types de lampes'!$C$78:$BA$409,('Liste Mixte'!$O$3-1)*35+$B53+1,'Calculs Mixte'!M$7+1)</f>
        <v>1.1949217453877878</v>
      </c>
      <c r="L53" s="4">
        <f>INDEX('Types de lampes'!$C$78:$BA$409,('Liste Mixte'!$O$3-1)*35+$B53+1,'Calculs Mixte'!N$7+1)</f>
        <v>1.7193653271071472</v>
      </c>
      <c r="M53" s="4">
        <f>INDEX('Types de lampes'!$C$78:$BA$409,('Liste Mixte'!$O$3-1)*35+$B53+1,'Calculs Mixte'!O$7+1)</f>
        <v>2.2613131405987921</v>
      </c>
      <c r="N53" s="4">
        <f>INDEX('Types de lampes'!$C$78:$BA$409,('Liste Mixte'!$O$3-1)*35+$B53+1,'Calculs Mixte'!P$7+1)</f>
        <v>2.763465418328872</v>
      </c>
      <c r="O53" s="4">
        <f>INDEX('Types de lampes'!$C$78:$BA$409,('Liste Mixte'!$O$3-1)*35+$B53+1,'Calculs Mixte'!Q$7+1)</f>
        <v>3.1690907514044753</v>
      </c>
      <c r="P53" s="4">
        <f>INDEX('Types de lampes'!$C$78:$BA$409,('Liste Mixte'!$O$3-1)*35+$B53+1,'Calculs Mixte'!R$7+1)</f>
        <v>3.4309865711073444</v>
      </c>
      <c r="Q53" s="4">
        <f>INDEX('Types de lampes'!$C$78:$BA$409,('Liste Mixte'!$O$3-1)*35+$B53+1,'Calculs Mixte'!S$7+1)</f>
        <v>3.5400052466356744</v>
      </c>
      <c r="R53" s="4">
        <f>INDEX('Types de lampes'!$C$78:$BA$409,('Liste Mixte'!$O$3-1)*35+$B53+1,'Calculs Mixte'!T$7+1)</f>
        <v>3.5155034113259567</v>
      </c>
      <c r="S53" s="4">
        <f>INDEX('Types de lampes'!$C$78:$BA$409,('Liste Mixte'!$O$3-1)*35+$B53+1,'Calculs Mixte'!U$7+1)</f>
        <v>3.3569059012120745</v>
      </c>
      <c r="T53" s="4">
        <f>INDEX('Types de lampes'!$C$78:$BA$409,('Liste Mixte'!$O$3-1)*35+$B53+1,'Calculs Mixte'!V$7+1)</f>
        <v>3.1101615700243808</v>
      </c>
      <c r="U53" s="4">
        <f>INDEX('Types de lampes'!$C$78:$BA$409,('Liste Mixte'!$O$3-1)*35+$B53+1,'Calculs Mixte'!W$7+1)</f>
        <v>2.8494166151389786</v>
      </c>
      <c r="V53" s="4">
        <f>INDEX('Types de lampes'!$C$78:$BA$409,('Liste Mixte'!$O$3-1)*35+$B53+1,'Calculs Mixte'!X$7+1)</f>
        <v>2.6388562465398846</v>
      </c>
      <c r="W53" s="4">
        <f>INDEX('Types de lampes'!$C$78:$BA$409,('Liste Mixte'!$O$3-1)*35+$B53+1,'Calculs Mixte'!Y$7+1)</f>
        <v>2.5904974083660126</v>
      </c>
      <c r="X53" s="4">
        <f>INDEX('Types de lampes'!$C$78:$BA$409,('Liste Mixte'!$O$3-1)*35+$B53+1,'Calculs Mixte'!Z$7+1)</f>
        <v>2.8177095658340869</v>
      </c>
      <c r="Y53" s="4">
        <f>INDEX('Types de lampes'!$C$78:$BA$409,('Liste Mixte'!$O$3-1)*35+$B53+1,'Calculs Mixte'!AA$7+1)</f>
        <v>3.4454938594666431</v>
      </c>
      <c r="Z53" s="4">
        <f>INDEX('Types de lampes'!$C$78:$BA$409,('Liste Mixte'!$O$3-1)*35+$B53+1,'Calculs Mixte'!AB$7+1)</f>
        <v>4.6696192722152805</v>
      </c>
      <c r="AA53" s="4">
        <f>INDEX('Types de lampes'!$C$78:$BA$409,('Liste Mixte'!$O$3-1)*35+$B53+1,'Calculs Mixte'!AC$7+1)</f>
        <v>6.6531987025690729</v>
      </c>
      <c r="AB53" s="4">
        <f>INDEX('Types de lampes'!$C$78:$BA$409,('Liste Mixte'!$O$3-1)*35+$B53+1,'Calculs Mixte'!AD$7+1)</f>
        <v>9.6424836733386332</v>
      </c>
      <c r="AC53" s="4">
        <f>INDEX('Types de lampes'!$C$78:$BA$409,('Liste Mixte'!$O$3-1)*35+$B53+1,'Calculs Mixte'!AE$7+1)</f>
        <v>13.844823071142923</v>
      </c>
      <c r="AD53" s="4">
        <f>INDEX('Types de lampes'!$C$78:$BA$409,('Liste Mixte'!$O$3-1)*35+$B53+1,'Calculs Mixte'!AF$7+1)</f>
        <v>19.573206447184621</v>
      </c>
      <c r="AE53" s="4">
        <f>INDEX('Types de lampes'!$C$78:$BA$409,('Liste Mixte'!$O$3-1)*35+$B53+1,'Calculs Mixte'!AG$7+1)</f>
        <v>11.479018552789844</v>
      </c>
      <c r="AF53" s="4">
        <f>INDEX('Types de lampes'!$C$78:$BA$409,('Liste Mixte'!$O$3-1)*35+$B53+1,'Calculs Mixte'!AH$7+1)</f>
        <v>2.2952695030068577</v>
      </c>
      <c r="AG53" s="4">
        <f>INDEX('Types de lampes'!$C$78:$BA$409,('Liste Mixte'!$O$3-1)*35+$B53+1,'Calculs Mixte'!AI$7+1)</f>
        <v>2.5493373756345425</v>
      </c>
      <c r="AH53" s="4">
        <f>INDEX('Types de lampes'!$C$78:$BA$409,('Liste Mixte'!$O$3-1)*35+$B53+1,'Calculs Mixte'!AJ$7+1)</f>
        <v>2.9930017100513542</v>
      </c>
      <c r="AI53" s="4">
        <f>INDEX('Types de lampes'!$C$78:$BA$409,('Liste Mixte'!$O$3-1)*35+$B53+1,'Calculs Mixte'!AK$7+1)</f>
        <v>3.501285704137385</v>
      </c>
      <c r="AJ53" s="4">
        <f>INDEX('Types de lampes'!$C$78:$BA$409,('Liste Mixte'!$O$3-1)*35+$B53+1,'Calculs Mixte'!AL$7+1)</f>
        <v>3.9881370660288877</v>
      </c>
      <c r="AK53" s="4">
        <f>INDEX('Types de lampes'!$C$78:$BA$409,('Liste Mixte'!$O$3-1)*35+$B53+1,'Calculs Mixte'!AM$7+1)</f>
        <v>4.3916876220701937</v>
      </c>
      <c r="AL53" s="4">
        <f>INDEX('Types de lampes'!$C$78:$BA$409,('Liste Mixte'!$O$3-1)*35+$B53+1,'Calculs Mixte'!AN$7+1)</f>
        <v>4.6731763444109573</v>
      </c>
      <c r="AM53" s="4">
        <f>INDEX('Types de lampes'!$C$78:$BA$409,('Liste Mixte'!$O$3-1)*35+$B53+1,'Calculs Mixte'!AO$7+1)</f>
        <v>4.8125227895034222</v>
      </c>
      <c r="AN53" s="4">
        <f>INDEX('Types de lampes'!$C$78:$BA$409,('Liste Mixte'!$O$3-1)*35+$B53+1,'Calculs Mixte'!AP$7+1)</f>
        <v>4.8144684427890985</v>
      </c>
      <c r="AO53" s="4">
        <f>INDEX('Types de lampes'!$C$78:$BA$409,('Liste Mixte'!$O$3-1)*35+$B53+1,'Calculs Mixte'!AQ$7+1)</f>
        <v>4.705209230481044</v>
      </c>
      <c r="AP53" s="4">
        <f>INDEX('Types de lampes'!$C$78:$BA$409,('Liste Mixte'!$O$3-1)*35+$B53+1,'Calculs Mixte'!AR$7+1)</f>
        <v>4.5227698368229392</v>
      </c>
      <c r="AQ53" s="4">
        <f>INDEX('Types de lampes'!$C$78:$BA$409,('Liste Mixte'!$O$3-1)*35+$B53+1,'Calculs Mixte'!AS$7+1)</f>
        <v>4.3219073274292406</v>
      </c>
      <c r="AR53" s="4">
        <f>INDEX('Types de lampes'!$C$78:$BA$409,('Liste Mixte'!$O$3-1)*35+$B53+1,'Calculs Mixte'!AT$7+1)</f>
        <v>4.172461643594513</v>
      </c>
      <c r="AS53" s="4">
        <f>INDEX('Types de lampes'!$C$78:$BA$409,('Liste Mixte'!$O$3-1)*35+$B53+1,'Calculs Mixte'!AU$7+1)</f>
        <v>4.1447476682025073</v>
      </c>
      <c r="AT53" s="4">
        <f>INDEX('Types de lampes'!$C$78:$BA$409,('Liste Mixte'!$O$3-1)*35+$B53+1,'Calculs Mixte'!AV$7+1)</f>
        <v>4.3068291810233195</v>
      </c>
      <c r="AU53" s="4">
        <f>INDEX('Types de lampes'!$C$78:$BA$409,('Liste Mixte'!$O$3-1)*35+$B53+1,'Calculs Mixte'!AW$7+1)</f>
        <v>4.7128977606264497</v>
      </c>
      <c r="AV53" s="4">
        <f>INDEX('Types de lampes'!$C$78:$BA$409,('Liste Mixte'!$O$3-1)*35+$B53+1,'Calculs Mixte'!AX$7+1)</f>
        <v>5.3873469491799169</v>
      </c>
      <c r="AW53" s="4">
        <f>INDEX('Types de lampes'!$C$78:$BA$409,('Liste Mixte'!$O$3-1)*35+$B53+1,'Calculs Mixte'!AY$7+1)</f>
        <v>6.3135882812505502</v>
      </c>
      <c r="AX53" s="4">
        <f>INDEX('Types de lampes'!$C$78:$BA$409,('Liste Mixte'!$O$3-1)*35+$B53+1,'Calculs Mixte'!AZ$7+1)</f>
        <v>7.3986894614818706</v>
      </c>
      <c r="AY53" s="4">
        <f>INDEX('Types de lampes'!$C$78:$BA$409,('Liste Mixte'!$O$3-1)*35+$B53+1,'Calculs Mixte'!BA$7+1)</f>
        <v>8.4453146244998489</v>
      </c>
      <c r="AZ53" s="4">
        <f>INDEX('Types de lampes'!$C$78:$BA$409,('Liste Mixte'!$O$3-1)*35+$B53+1,'Calculs Mixte'!BB$7+1)</f>
        <v>9.1082055448318204</v>
      </c>
      <c r="BA53" s="4">
        <f>INDEX('Types de lampes'!$C$78:$BA$409,('Liste Mixte'!$O$3-1)*35+$B53+1,'Calculs Mixte'!BC$7+1)</f>
        <v>8.8487112866847912</v>
      </c>
    </row>
    <row r="54" spans="2:53" x14ac:dyDescent="0.25">
      <c r="B54" s="137">
        <v>5</v>
      </c>
      <c r="C54" s="4">
        <f>INDEX('Types de lampes'!$C$78:$BA$409,('Liste Mixte'!$O$3-1)*35+$B54+1,'Calculs Mixte'!E$7+1)</f>
        <v>0</v>
      </c>
      <c r="D54" s="4">
        <f>INDEX('Types de lampes'!$C$78:$BA$409,('Liste Mixte'!$O$3-1)*35+$B54+1,'Calculs Mixte'!F$7+1)</f>
        <v>0</v>
      </c>
      <c r="E54" s="4">
        <f>INDEX('Types de lampes'!$C$78:$BA$409,('Liste Mixte'!$O$3-1)*35+$B54+1,'Calculs Mixte'!G$7+1)</f>
        <v>0</v>
      </c>
      <c r="F54" s="4">
        <f>INDEX('Types de lampes'!$C$78:$BA$409,('Liste Mixte'!$O$3-1)*35+$B54+1,'Calculs Mixte'!H$7+1)</f>
        <v>0</v>
      </c>
      <c r="G54" s="4">
        <f>INDEX('Types de lampes'!$C$78:$BA$409,('Liste Mixte'!$O$3-1)*35+$B54+1,'Calculs Mixte'!I$7+1)</f>
        <v>0</v>
      </c>
      <c r="H54" s="4">
        <f>INDEX('Types de lampes'!$C$78:$BA$409,('Liste Mixte'!$O$3-1)*35+$B54+1,'Calculs Mixte'!J$7+1)</f>
        <v>94.59</v>
      </c>
      <c r="I54" s="4">
        <f>INDEX('Types de lampes'!$C$78:$BA$409,('Liste Mixte'!$O$3-1)*35+$B54+1,'Calculs Mixte'!K$7+1)</f>
        <v>0.91752300000000386</v>
      </c>
      <c r="J54" s="4">
        <f>INDEX('Types de lampes'!$C$78:$BA$409,('Liste Mixte'!$O$3-1)*35+$B54+1,'Calculs Mixte'!L$7+1)</f>
        <v>0.62373497309999304</v>
      </c>
      <c r="K54" s="4">
        <f>INDEX('Types de lampes'!$C$78:$BA$409,('Liste Mixte'!$O$3-1)*35+$B54+1,'Calculs Mixte'!M$7+1)</f>
        <v>0.78765212873907098</v>
      </c>
      <c r="L54" s="4">
        <f>INDEX('Types de lampes'!$C$78:$BA$409,('Liste Mixte'!$O$3-1)*35+$B54+1,'Calculs Mixte'!N$7+1)</f>
        <v>1.1732161915739137</v>
      </c>
      <c r="M54" s="4">
        <f>INDEX('Types de lampes'!$C$78:$BA$409,('Liste Mixte'!$O$3-1)*35+$B54+1,'Calculs Mixte'!O$7+1)</f>
        <v>1.6881333432744969</v>
      </c>
      <c r="N54" s="4">
        <f>INDEX('Types de lampes'!$C$78:$BA$409,('Liste Mixte'!$O$3-1)*35+$B54+1,'Calculs Mixte'!P$7+1)</f>
        <v>2.2202367653024675</v>
      </c>
      <c r="O54" s="4">
        <f>INDEX('Types de lampes'!$C$78:$BA$409,('Liste Mixte'!$O$3-1)*35+$B54+1,'Calculs Mixte'!Q$7+1)</f>
        <v>2.713267530825493</v>
      </c>
      <c r="P54" s="4">
        <f>INDEX('Types de lampes'!$C$78:$BA$409,('Liste Mixte'!$O$3-1)*35+$B54+1,'Calculs Mixte'!R$7+1)</f>
        <v>3.1115247475124486</v>
      </c>
      <c r="Q54" s="4">
        <f>INDEX('Types de lampes'!$C$78:$BA$409,('Liste Mixte'!$O$3-1)*35+$B54+1,'Calculs Mixte'!S$7+1)</f>
        <v>3.3686632734175181</v>
      </c>
      <c r="R54" s="4">
        <f>INDEX('Types de lampes'!$C$78:$BA$409,('Liste Mixte'!$O$3-1)*35+$B54+1,'Calculs Mixte'!T$7+1)</f>
        <v>3.4757016429236911</v>
      </c>
      <c r="S54" s="4">
        <f>INDEX('Types de lampes'!$C$78:$BA$409,('Liste Mixte'!$O$3-1)*35+$B54+1,'Calculs Mixte'!U$7+1)</f>
        <v>3.4516448793577146</v>
      </c>
      <c r="T54" s="4">
        <f>INDEX('Types de lampes'!$C$78:$BA$409,('Liste Mixte'!$O$3-1)*35+$B54+1,'Calculs Mixte'!V$7+1)</f>
        <v>3.2959282665107961</v>
      </c>
      <c r="U54" s="4">
        <f>INDEX('Types de lampes'!$C$78:$BA$409,('Liste Mixte'!$O$3-1)*35+$B54+1,'Calculs Mixte'!W$7+1)</f>
        <v>3.0536660048640871</v>
      </c>
      <c r="V54" s="4">
        <f>INDEX('Types de lampes'!$C$78:$BA$409,('Liste Mixte'!$O$3-1)*35+$B54+1,'Calculs Mixte'!X$7+1)</f>
        <v>2.797657438509404</v>
      </c>
      <c r="W54" s="4">
        <f>INDEX('Types de lampes'!$C$78:$BA$409,('Liste Mixte'!$O$3-1)*35+$B54+1,'Calculs Mixte'!Y$7+1)</f>
        <v>2.5909218638178086</v>
      </c>
      <c r="X54" s="4">
        <f>INDEX('Types de lampes'!$C$78:$BA$409,('Liste Mixte'!$O$3-1)*35+$B54+1,'Calculs Mixte'!Z$7+1)</f>
        <v>2.5434414558578067</v>
      </c>
      <c r="Y54" s="4">
        <f>INDEX('Types de lampes'!$C$78:$BA$409,('Liste Mixte'!$O$3-1)*35+$B54+1,'Calculs Mixte'!AA$7+1)</f>
        <v>2.7665263424563658</v>
      </c>
      <c r="Z54" s="4">
        <f>INDEX('Types de lampes'!$C$78:$BA$409,('Liste Mixte'!$O$3-1)*35+$B54+1,'Calculs Mixte'!AB$7+1)</f>
        <v>3.3829070393081766</v>
      </c>
      <c r="AA54" s="4">
        <f>INDEX('Types de lampes'!$C$78:$BA$409,('Liste Mixte'!$O$3-1)*35+$B54+1,'Calculs Mixte'!AC$7+1)</f>
        <v>4.5847964185057437</v>
      </c>
      <c r="AB54" s="4">
        <f>INDEX('Types de lampes'!$C$78:$BA$409,('Liste Mixte'!$O$3-1)*35+$B54+1,'Calculs Mixte'!AD$7+1)</f>
        <v>6.5323444599959366</v>
      </c>
      <c r="AC54" s="4">
        <f>INDEX('Types de lampes'!$C$78:$BA$409,('Liste Mixte'!$O$3-1)*35+$B54+1,'Calculs Mixte'!AE$7+1)</f>
        <v>9.4673295688301984</v>
      </c>
      <c r="AD54" s="4">
        <f>INDEX('Types de lampes'!$C$78:$BA$409,('Liste Mixte'!$O$3-1)*35+$B54+1,'Calculs Mixte'!AF$7+1)</f>
        <v>13.593334173753467</v>
      </c>
      <c r="AE54" s="4">
        <f>INDEX('Types de lampes'!$C$78:$BA$409,('Liste Mixte'!$O$3-1)*35+$B54+1,'Calculs Mixte'!AG$7+1)</f>
        <v>19.217662423076533</v>
      </c>
      <c r="AF54" s="4">
        <f>INDEX('Types de lampes'!$C$78:$BA$409,('Liste Mixte'!$O$3-1)*35+$B54+1,'Calculs Mixte'!AH$7+1)</f>
        <v>11.27050409911139</v>
      </c>
      <c r="AG54" s="4">
        <f>INDEX('Types de lampes'!$C$78:$BA$409,('Liste Mixte'!$O$3-1)*35+$B54+1,'Calculs Mixte'!AI$7+1)</f>
        <v>2.2535763160620581</v>
      </c>
      <c r="AH54" s="4">
        <f>INDEX('Types de lampes'!$C$78:$BA$409,('Liste Mixte'!$O$3-1)*35+$B54+1,'Calculs Mixte'!AJ$7+1)</f>
        <v>2.5030290882423851</v>
      </c>
      <c r="AI54" s="4">
        <f>INDEX('Types de lampes'!$C$78:$BA$409,('Liste Mixte'!$O$3-1)*35+$B54+1,'Calculs Mixte'!AK$7+1)</f>
        <v>2.9386343341681291</v>
      </c>
      <c r="AJ54" s="4">
        <f>INDEX('Types de lampes'!$C$78:$BA$409,('Liste Mixte'!$O$3-1)*35+$B54+1,'Calculs Mixte'!AL$7+1)</f>
        <v>3.4376854344442105</v>
      </c>
      <c r="AK54" s="4">
        <f>INDEX('Types de lampes'!$C$78:$BA$409,('Liste Mixte'!$O$3-1)*35+$B54+1,'Calculs Mixte'!AM$7+1)</f>
        <v>3.9156932227078314</v>
      </c>
      <c r="AL54" s="4">
        <f>INDEX('Types de lampes'!$C$78:$BA$409,('Liste Mixte'!$O$3-1)*35+$B54+1,'Calculs Mixte'!AN$7+1)</f>
        <v>4.311913350338588</v>
      </c>
      <c r="AM54" s="4">
        <f>INDEX('Types de lampes'!$C$78:$BA$409,('Liste Mixte'!$O$3-1)*35+$B54+1,'Calculs Mixte'!AO$7+1)</f>
        <v>4.5882888770794317</v>
      </c>
      <c r="AN54" s="4">
        <f>INDEX('Types de lampes'!$C$78:$BA$409,('Liste Mixte'!$O$3-1)*35+$B54+1,'Calculs Mixte'!AP$7+1)</f>
        <v>4.7251041172838768</v>
      </c>
      <c r="AO54" s="4">
        <f>INDEX('Types de lampes'!$C$78:$BA$409,('Liste Mixte'!$O$3-1)*35+$B54+1,'Calculs Mixte'!AQ$7+1)</f>
        <v>4.7270144281027688</v>
      </c>
      <c r="AP54" s="4">
        <f>INDEX('Types de lampes'!$C$78:$BA$409,('Liste Mixte'!$O$3-1)*35+$B54+1,'Calculs Mixte'!AR$7+1)</f>
        <v>4.6197398911272778</v>
      </c>
      <c r="AQ54" s="4">
        <f>INDEX('Types de lampes'!$C$78:$BA$409,('Liste Mixte'!$O$3-1)*35+$B54+1,'Calculs Mixte'!AS$7+1)</f>
        <v>4.4406144785663457</v>
      </c>
      <c r="AR54" s="4">
        <f>INDEX('Types de lampes'!$C$78:$BA$409,('Liste Mixte'!$O$3-1)*35+$B54+1,'Calculs Mixte'!AT$7+1)</f>
        <v>4.243400603088352</v>
      </c>
      <c r="AS54" s="4">
        <f>INDEX('Types de lampes'!$C$78:$BA$409,('Liste Mixte'!$O$3-1)*35+$B54+1,'Calculs Mixte'!AU$7+1)</f>
        <v>4.0966695751256479</v>
      </c>
      <c r="AT54" s="4">
        <f>INDEX('Types de lampes'!$C$78:$BA$409,('Liste Mixte'!$O$3-1)*35+$B54+1,'Calculs Mixte'!AV$7+1)</f>
        <v>4.0694590194651772</v>
      </c>
      <c r="AU54" s="4">
        <f>INDEX('Types de lampes'!$C$78:$BA$409,('Liste Mixte'!$O$3-1)*35+$B54+1,'Calculs Mixte'!AW$7+1)</f>
        <v>4.2285963486920881</v>
      </c>
      <c r="AV54" s="4">
        <f>INDEX('Types de lampes'!$C$78:$BA$409,('Liste Mixte'!$O$3-1)*35+$B54+1,'Calculs Mixte'!AX$7+1)</f>
        <v>4.6272887604074722</v>
      </c>
      <c r="AW54" s="4">
        <f>INDEX('Types de lampes'!$C$78:$BA$409,('Liste Mixte'!$O$3-1)*35+$B54+1,'Calculs Mixte'!AY$7+1)</f>
        <v>5.2894866921624279</v>
      </c>
      <c r="AX54" s="4">
        <f>INDEX('Types de lampes'!$C$78:$BA$409,('Liste Mixte'!$O$3-1)*35+$B54+1,'Calculs Mixte'!AZ$7+1)</f>
        <v>6.1989030052261729</v>
      </c>
      <c r="AY54" s="4">
        <f>INDEX('Types de lampes'!$C$78:$BA$409,('Liste Mixte'!$O$3-1)*35+$B54+1,'Calculs Mixte'!BA$7+1)</f>
        <v>7.2642935038568623</v>
      </c>
      <c r="AZ54" s="4">
        <f>INDEX('Types de lampes'!$C$78:$BA$409,('Liste Mixte'!$O$3-1)*35+$B54+1,'Calculs Mixte'!BB$7+1)</f>
        <v>8.2919068956969131</v>
      </c>
      <c r="BA54" s="4">
        <f>INDEX('Types de lampes'!$C$78:$BA$409,('Liste Mixte'!$O$3-1)*35+$B54+1,'Calculs Mixte'!BC$7+1)</f>
        <v>8.94275651324104</v>
      </c>
    </row>
    <row r="55" spans="2:53" x14ac:dyDescent="0.25">
      <c r="B55" s="137">
        <v>6</v>
      </c>
      <c r="C55" s="4">
        <f>INDEX('Types de lampes'!$C$78:$BA$409,('Liste Mixte'!$O$3-1)*35+$B55+1,'Calculs Mixte'!E$7+1)</f>
        <v>0</v>
      </c>
      <c r="D55" s="4">
        <f>INDEX('Types de lampes'!$C$78:$BA$409,('Liste Mixte'!$O$3-1)*35+$B55+1,'Calculs Mixte'!F$7+1)</f>
        <v>0</v>
      </c>
      <c r="E55" s="4">
        <f>INDEX('Types de lampes'!$C$78:$BA$409,('Liste Mixte'!$O$3-1)*35+$B55+1,'Calculs Mixte'!G$7+1)</f>
        <v>0</v>
      </c>
      <c r="F55" s="4">
        <f>INDEX('Types de lampes'!$C$78:$BA$409,('Liste Mixte'!$O$3-1)*35+$B55+1,'Calculs Mixte'!H$7+1)</f>
        <v>0</v>
      </c>
      <c r="G55" s="4">
        <f>INDEX('Types de lampes'!$C$78:$BA$409,('Liste Mixte'!$O$3-1)*35+$B55+1,'Calculs Mixte'!I$7+1)</f>
        <v>0</v>
      </c>
      <c r="H55" s="4">
        <f>INDEX('Types de lampes'!$C$78:$BA$409,('Liste Mixte'!$O$3-1)*35+$B55+1,'Calculs Mixte'!J$7+1)</f>
        <v>0</v>
      </c>
      <c r="I55" s="4">
        <f>INDEX('Types de lampes'!$C$78:$BA$409,('Liste Mixte'!$O$3-1)*35+$B55+1,'Calculs Mixte'!K$7+1)</f>
        <v>92.300000000000011</v>
      </c>
      <c r="J55" s="4">
        <f>INDEX('Types de lampes'!$C$78:$BA$409,('Liste Mixte'!$O$3-1)*35+$B55+1,'Calculs Mixte'!L$7+1)</f>
        <v>0.89531000000000382</v>
      </c>
      <c r="K55" s="4">
        <f>INDEX('Types de lampes'!$C$78:$BA$409,('Liste Mixte'!$O$3-1)*35+$B55+1,'Calculs Mixte'!M$7+1)</f>
        <v>0.60863450699999322</v>
      </c>
      <c r="L55" s="4">
        <f>INDEX('Types de lampes'!$C$78:$BA$409,('Liste Mixte'!$O$3-1)*35+$B55+1,'Calculs Mixte'!N$7+1)</f>
        <v>0.76858326971790103</v>
      </c>
      <c r="M55" s="4">
        <f>INDEX('Types de lampes'!$C$78:$BA$409,('Liste Mixte'!$O$3-1)*35+$B55+1,'Calculs Mixte'!O$7+1)</f>
        <v>1.1448129240117586</v>
      </c>
      <c r="N55" s="4">
        <f>INDEX('Types de lampes'!$C$78:$BA$409,('Liste Mixte'!$O$3-1)*35+$B55+1,'Calculs Mixte'!P$7+1)</f>
        <v>1.6472640615734864</v>
      </c>
      <c r="O55" s="4">
        <f>INDEX('Types de lampes'!$C$78:$BA$409,('Liste Mixte'!$O$3-1)*35+$B55+1,'Calculs Mixte'!Q$7+1)</f>
        <v>2.1664853942004205</v>
      </c>
      <c r="P55" s="4">
        <f>INDEX('Types de lampes'!$C$78:$BA$409,('Liste Mixte'!$O$3-1)*35+$B55+1,'Calculs Mixte'!R$7+1)</f>
        <v>2.6475800094639288</v>
      </c>
      <c r="Q55" s="4">
        <f>INDEX('Types de lampes'!$C$78:$BA$409,('Liste Mixte'!$O$3-1)*35+$B55+1,'Calculs Mixte'!S$7+1)</f>
        <v>3.0361955195623112</v>
      </c>
      <c r="R55" s="4">
        <f>INDEX('Types de lampes'!$C$78:$BA$409,('Liste Mixte'!$O$3-1)*35+$B55+1,'Calculs Mixte'!T$7+1)</f>
        <v>3.2871087867262601</v>
      </c>
      <c r="S55" s="4">
        <f>INDEX('Types de lampes'!$C$78:$BA$409,('Liste Mixte'!$O$3-1)*35+$B55+1,'Calculs Mixte'!U$7+1)</f>
        <v>3.3915557843520108</v>
      </c>
      <c r="T55" s="4">
        <f>INDEX('Types de lampes'!$C$78:$BA$409,('Liste Mixte'!$O$3-1)*35+$B55+1,'Calculs Mixte'!V$7+1)</f>
        <v>3.3680814289535581</v>
      </c>
      <c r="U55" s="4">
        <f>INDEX('Types de lampes'!$C$78:$BA$409,('Liste Mixte'!$O$3-1)*35+$B55+1,'Calculs Mixte'!W$7+1)</f>
        <v>3.2161346759588381</v>
      </c>
      <c r="V55" s="4">
        <f>INDEX('Types de lampes'!$C$78:$BA$409,('Liste Mixte'!$O$3-1)*35+$B55+1,'Calculs Mixte'!X$7+1)</f>
        <v>2.9797375224543319</v>
      </c>
      <c r="W55" s="4">
        <f>INDEX('Types de lampes'!$C$78:$BA$409,('Liste Mixte'!$O$3-1)*35+$B55+1,'Calculs Mixte'!Y$7+1)</f>
        <v>2.7299268588055607</v>
      </c>
      <c r="X55" s="4">
        <f>INDEX('Types de lampes'!$C$78:$BA$409,('Liste Mixte'!$O$3-1)*35+$B55+1,'Calculs Mixte'!Z$7+1)</f>
        <v>2.5281963001414924</v>
      </c>
      <c r="Y55" s="4">
        <f>INDEX('Types de lampes'!$C$78:$BA$409,('Liste Mixte'!$O$3-1)*35+$B55+1,'Calculs Mixte'!AA$7+1)</f>
        <v>2.4818653808613549</v>
      </c>
      <c r="Z55" s="4">
        <f>INDEX('Types de lampes'!$C$78:$BA$409,('Liste Mixte'!$O$3-1)*35+$B55+1,'Calculs Mixte'!AB$7+1)</f>
        <v>2.6995494387220909</v>
      </c>
      <c r="AA55" s="4">
        <f>INDEX('Types de lampes'!$C$78:$BA$409,('Liste Mixte'!$O$3-1)*35+$B55+1,'Calculs Mixte'!AC$7+1)</f>
        <v>3.3010077146436698</v>
      </c>
      <c r="AB55" s="4">
        <f>INDEX('Types de lampes'!$C$78:$BA$409,('Liste Mixte'!$O$3-1)*35+$B55+1,'Calculs Mixte'!AD$7+1)</f>
        <v>4.4737996556515505</v>
      </c>
      <c r="AC55" s="4">
        <f>INDEX('Types de lampes'!$C$78:$BA$409,('Liste Mixte'!$O$3-1)*35+$B55+1,'Calculs Mixte'!AE$7+1)</f>
        <v>6.3741980511430913</v>
      </c>
      <c r="AD55" s="4">
        <f>INDEX('Types de lampes'!$C$78:$BA$409,('Liste Mixte'!$O$3-1)*35+$B55+1,'Calculs Mixte'!AF$7+1)</f>
        <v>9.2381279120734465</v>
      </c>
      <c r="AE55" s="4">
        <f>INDEX('Types de lampes'!$C$78:$BA$409,('Liste Mixte'!$O$3-1)*35+$B55+1,'Calculs Mixte'!AG$7+1)</f>
        <v>13.264242988026695</v>
      </c>
      <c r="AF55" s="4">
        <f>INDEX('Types de lampes'!$C$78:$BA$409,('Liste Mixte'!$O$3-1)*35+$B55+1,'Calculs Mixte'!AH$7+1)</f>
        <v>18.752407671529379</v>
      </c>
      <c r="AG55" s="4">
        <f>INDEX('Types de lampes'!$C$78:$BA$409,('Liste Mixte'!$O$3-1)*35+$B55+1,'Calculs Mixte'!AI$7+1)</f>
        <v>10.997648042583586</v>
      </c>
      <c r="AH55" s="4">
        <f>INDEX('Types de lampes'!$C$78:$BA$409,('Liste Mixte'!$O$3-1)*35+$B55+1,'Calculs Mixte'!AJ$7+1)</f>
        <v>2.199017802860006</v>
      </c>
      <c r="AI55" s="4">
        <f>INDEX('Types de lampes'!$C$78:$BA$409,('Liste Mixte'!$O$3-1)*35+$B55+1,'Calculs Mixte'!AK$7+1)</f>
        <v>2.4424313864549334</v>
      </c>
      <c r="AJ55" s="4">
        <f>INDEX('Types de lampes'!$C$78:$BA$409,('Liste Mixte'!$O$3-1)*35+$B55+1,'Calculs Mixte'!AL$7+1)</f>
        <v>2.8674907394409379</v>
      </c>
      <c r="AK55" s="4">
        <f>INDEX('Types de lampes'!$C$78:$BA$409,('Liste Mixte'!$O$3-1)*35+$B55+1,'Calculs Mixte'!AM$7+1)</f>
        <v>3.3544599386742853</v>
      </c>
      <c r="AL55" s="4">
        <f>INDEX('Types de lampes'!$C$78:$BA$409,('Liste Mixte'!$O$3-1)*35+$B55+1,'Calculs Mixte'!AN$7+1)</f>
        <v>3.8208952791619923</v>
      </c>
      <c r="AM55" s="4">
        <f>INDEX('Types de lampes'!$C$78:$BA$409,('Liste Mixte'!$O$3-1)*35+$B55+1,'Calculs Mixte'!AO$7+1)</f>
        <v>4.2075230176155163</v>
      </c>
      <c r="AN55" s="4">
        <f>INDEX('Types de lampes'!$C$78:$BA$409,('Liste Mixte'!$O$3-1)*35+$B55+1,'Calculs Mixte'!AP$7+1)</f>
        <v>4.4772075626856074</v>
      </c>
      <c r="AO55" s="4">
        <f>INDEX('Types de lampes'!$C$78:$BA$409,('Liste Mixte'!$O$3-1)*35+$B55+1,'Calculs Mixte'!AQ$7+1)</f>
        <v>4.610710540493729</v>
      </c>
      <c r="AP55" s="4">
        <f>INDEX('Types de lampes'!$C$78:$BA$409,('Liste Mixte'!$O$3-1)*35+$B55+1,'Calculs Mixte'!AR$7+1)</f>
        <v>4.6125746031703727</v>
      </c>
      <c r="AQ55" s="4">
        <f>INDEX('Types de lampes'!$C$78:$BA$409,('Liste Mixte'!$O$3-1)*35+$B55+1,'Calculs Mixte'!AS$7+1)</f>
        <v>4.5078971556300642</v>
      </c>
      <c r="AR55" s="4">
        <f>INDEX('Types de lampes'!$C$78:$BA$409,('Liste Mixte'!$O$3-1)*35+$B55+1,'Calculs Mixte'!AT$7+1)</f>
        <v>4.3331083240477186</v>
      </c>
      <c r="AS55" s="4">
        <f>INDEX('Types de lampes'!$C$78:$BA$409,('Liste Mixte'!$O$3-1)*35+$B55+1,'Calculs Mixte'!AU$7+1)</f>
        <v>4.1406689466651327</v>
      </c>
      <c r="AT55" s="4">
        <f>INDEX('Types de lampes'!$C$78:$BA$409,('Liste Mixte'!$O$3-1)*35+$B55+1,'Calculs Mixte'!AV$7+1)</f>
        <v>3.9974902398149625</v>
      </c>
      <c r="AU55" s="4">
        <f>INDEX('Types de lampes'!$C$78:$BA$409,('Liste Mixte'!$O$3-1)*35+$B55+1,'Calculs Mixte'!AW$7+1)</f>
        <v>3.9709384448317566</v>
      </c>
      <c r="AV55" s="4">
        <f>INDEX('Types de lampes'!$C$78:$BA$409,('Liste Mixte'!$O$3-1)*35+$B55+1,'Calculs Mixte'!AX$7+1)</f>
        <v>4.1262230995272198</v>
      </c>
      <c r="AW55" s="4">
        <f>INDEX('Types de lampes'!$C$78:$BA$409,('Liste Mixte'!$O$3-1)*35+$B55+1,'Calculs Mixte'!AY$7+1)</f>
        <v>4.5152632686923537</v>
      </c>
      <c r="AX55" s="4">
        <f>INDEX('Types de lampes'!$C$78:$BA$409,('Liste Mixte'!$O$3-1)*35+$B55+1,'Calculs Mixte'!AZ$7+1)</f>
        <v>5.1614295558366861</v>
      </c>
      <c r="AY55" s="4">
        <f>INDEX('Types de lampes'!$C$78:$BA$409,('Liste Mixte'!$O$3-1)*35+$B55+1,'Calculs Mixte'!BA$7+1)</f>
        <v>6.0488291297428463</v>
      </c>
      <c r="AZ55" s="4">
        <f>INDEX('Types de lampes'!$C$78:$BA$409,('Liste Mixte'!$O$3-1)*35+$B55+1,'Calculs Mixte'!BB$7+1)</f>
        <v>7.088426793593281</v>
      </c>
      <c r="BA55" s="4">
        <f>INDEX('Types de lampes'!$C$78:$BA$409,('Liste Mixte'!$O$3-1)*35+$B55+1,'Calculs Mixte'!BC$7+1)</f>
        <v>8.0911619248633588</v>
      </c>
    </row>
    <row r="56" spans="2:53" x14ac:dyDescent="0.25">
      <c r="B56" s="137">
        <v>7</v>
      </c>
      <c r="C56" s="4">
        <f>INDEX('Types de lampes'!$C$78:$BA$409,('Liste Mixte'!$O$3-1)*35+$B56+1,'Calculs Mixte'!E$7+1)</f>
        <v>0</v>
      </c>
      <c r="D56" s="4">
        <f>INDEX('Types de lampes'!$C$78:$BA$409,('Liste Mixte'!$O$3-1)*35+$B56+1,'Calculs Mixte'!F$7+1)</f>
        <v>0</v>
      </c>
      <c r="E56" s="4">
        <f>INDEX('Types de lampes'!$C$78:$BA$409,('Liste Mixte'!$O$3-1)*35+$B56+1,'Calculs Mixte'!G$7+1)</f>
        <v>0</v>
      </c>
      <c r="F56" s="4">
        <f>INDEX('Types de lampes'!$C$78:$BA$409,('Liste Mixte'!$O$3-1)*35+$B56+1,'Calculs Mixte'!H$7+1)</f>
        <v>0</v>
      </c>
      <c r="G56" s="4">
        <f>INDEX('Types de lampes'!$C$78:$BA$409,('Liste Mixte'!$O$3-1)*35+$B56+1,'Calculs Mixte'!I$7+1)</f>
        <v>0</v>
      </c>
      <c r="H56" s="4">
        <f>INDEX('Types de lampes'!$C$78:$BA$409,('Liste Mixte'!$O$3-1)*35+$B56+1,'Calculs Mixte'!J$7+1)</f>
        <v>0</v>
      </c>
      <c r="I56" s="4">
        <f>INDEX('Types de lampes'!$C$78:$BA$409,('Liste Mixte'!$O$3-1)*35+$B56+1,'Calculs Mixte'!K$7+1)</f>
        <v>0</v>
      </c>
      <c r="J56" s="4">
        <f>INDEX('Types de lampes'!$C$78:$BA$409,('Liste Mixte'!$O$3-1)*35+$B56+1,'Calculs Mixte'!L$7+1)</f>
        <v>89.52000000000001</v>
      </c>
      <c r="K56" s="4">
        <f>INDEX('Types de lampes'!$C$78:$BA$409,('Liste Mixte'!$O$3-1)*35+$B56+1,'Calculs Mixte'!M$7+1)</f>
        <v>0.86834400000000367</v>
      </c>
      <c r="L56" s="4">
        <f>INDEX('Types de lampes'!$C$78:$BA$409,('Liste Mixte'!$O$3-1)*35+$B56+1,'Calculs Mixte'!N$7+1)</f>
        <v>0.59030293679999346</v>
      </c>
      <c r="M56" s="4">
        <f>INDEX('Types de lampes'!$C$78:$BA$409,('Liste Mixte'!$O$3-1)*35+$B56+1,'Calculs Mixte'!O$7+1)</f>
        <v>0.74543417448696103</v>
      </c>
      <c r="N56" s="4">
        <f>INDEX('Types de lampes'!$C$78:$BA$409,('Liste Mixte'!$O$3-1)*35+$B56+1,'Calculs Mixte'!P$7+1)</f>
        <v>1.1103321013817187</v>
      </c>
      <c r="O56" s="4">
        <f>INDEX('Types de lampes'!$C$78:$BA$409,('Liste Mixte'!$O$3-1)*35+$B56+1,'Calculs Mixte'!Q$7+1)</f>
        <v>1.5976498243993336</v>
      </c>
      <c r="P56" s="4">
        <f>INDEX('Types de lampes'!$C$78:$BA$409,('Liste Mixte'!$O$3-1)*35+$B56+1,'Calculs Mixte'!R$7+1)</f>
        <v>2.1012326380154023</v>
      </c>
      <c r="Q56" s="4">
        <f>INDEX('Types de lampes'!$C$78:$BA$409,('Liste Mixte'!$O$3-1)*35+$B56+1,'Calculs Mixte'!S$7+1)</f>
        <v>2.5678370796014183</v>
      </c>
      <c r="R56" s="4">
        <f>INDEX('Types de lampes'!$C$78:$BA$409,('Liste Mixte'!$O$3-1)*35+$B56+1,'Calculs Mixte'!T$7+1)</f>
        <v>2.9447478105224061</v>
      </c>
      <c r="S56" s="4">
        <f>INDEX('Types de lampes'!$C$78:$BA$409,('Liste Mixte'!$O$3-1)*35+$B56+1,'Calculs Mixte'!U$7+1)</f>
        <v>3.1881037766818503</v>
      </c>
      <c r="T56" s="4">
        <f>INDEX('Types de lampes'!$C$78:$BA$409,('Liste Mixte'!$O$3-1)*35+$B56+1,'Calculs Mixte'!V$7+1)</f>
        <v>3.2894049167409749</v>
      </c>
      <c r="U56" s="4">
        <f>INDEX('Types de lampes'!$C$78:$BA$409,('Liste Mixte'!$O$3-1)*35+$B56+1,'Calculs Mixte'!W$7+1)</f>
        <v>3.266637589598294</v>
      </c>
      <c r="V56" s="4">
        <f>INDEX('Types de lampes'!$C$78:$BA$409,('Liste Mixte'!$O$3-1)*35+$B56+1,'Calculs Mixte'!X$7+1)</f>
        <v>3.1192673476905219</v>
      </c>
      <c r="W56" s="4">
        <f>INDEX('Types de lampes'!$C$78:$BA$409,('Liste Mixte'!$O$3-1)*35+$B56+1,'Calculs Mixte'!Y$7+1)</f>
        <v>2.8899902817996943</v>
      </c>
      <c r="X56" s="4">
        <f>INDEX('Types de lampes'!$C$78:$BA$409,('Liste Mixte'!$O$3-1)*35+$B56+1,'Calculs Mixte'!Z$7+1)</f>
        <v>2.6477037096454366</v>
      </c>
      <c r="Y56" s="4">
        <f>INDEX('Types de lampes'!$C$78:$BA$409,('Liste Mixte'!$O$3-1)*35+$B56+1,'Calculs Mixte'!AA$7+1)</f>
        <v>2.4520491093029944</v>
      </c>
      <c r="Z56" s="4">
        <f>INDEX('Types de lampes'!$C$78:$BA$409,('Liste Mixte'!$O$3-1)*35+$B56+1,'Calculs Mixte'!AB$7+1)</f>
        <v>2.4071136391626053</v>
      </c>
      <c r="AA56" s="4">
        <f>INDEX('Types de lampes'!$C$78:$BA$409,('Liste Mixte'!$O$3-1)*35+$B56+1,'Calculs Mixte'!AC$7+1)</f>
        <v>2.6182412324420539</v>
      </c>
      <c r="AB56" s="4">
        <f>INDEX('Types de lampes'!$C$78:$BA$409,('Liste Mixte'!$O$3-1)*35+$B56+1,'Calculs Mixte'!AD$7+1)</f>
        <v>3.2015840803347921</v>
      </c>
      <c r="AC56" s="4">
        <f>INDEX('Types de lampes'!$C$78:$BA$409,('Liste Mixte'!$O$3-1)*35+$B56+1,'Calculs Mixte'!AE$7+1)</f>
        <v>4.339052493758687</v>
      </c>
      <c r="AD56" s="4">
        <f>INDEX('Types de lampes'!$C$78:$BA$409,('Liste Mixte'!$O$3-1)*35+$B56+1,'Calculs Mixte'!AF$7+1)</f>
        <v>6.1822124543697674</v>
      </c>
      <c r="AE56" s="4">
        <f>INDEX('Types de lampes'!$C$78:$BA$409,('Liste Mixte'!$O$3-1)*35+$B56+1,'Calculs Mixte'!AG$7+1)</f>
        <v>8.9598831060543329</v>
      </c>
      <c r="AF56" s="4">
        <f>INDEX('Types de lampes'!$C$78:$BA$409,('Liste Mixte'!$O$3-1)*35+$B56+1,'Calculs Mixte'!AH$7+1)</f>
        <v>12.864734911030874</v>
      </c>
      <c r="AG56" s="4">
        <f>INDEX('Types de lampes'!$C$78:$BA$409,('Liste Mixte'!$O$3-1)*35+$B56+1,'Calculs Mixte'!AI$7+1)</f>
        <v>18.187600593231963</v>
      </c>
      <c r="AH56" s="4">
        <f>INDEX('Types de lampes'!$C$78:$BA$409,('Liste Mixte'!$O$3-1)*35+$B56+1,'Calculs Mixte'!AJ$7+1)</f>
        <v>10.666407939025813</v>
      </c>
      <c r="AI56" s="4">
        <f>INDEX('Types de lampes'!$C$78:$BA$409,('Liste Mixte'!$O$3-1)*35+$B56+1,'Calculs Mixte'!AK$7+1)</f>
        <v>2.1327851973134098</v>
      </c>
      <c r="AJ56" s="4">
        <f>INDEX('Types de lampes'!$C$78:$BA$409,('Liste Mixte'!$O$3-1)*35+$B56+1,'Calculs Mixte'!AL$7+1)</f>
        <v>2.3688673641976776</v>
      </c>
      <c r="AK56" s="4">
        <f>INDEX('Types de lampes'!$C$78:$BA$409,('Liste Mixte'!$O$3-1)*35+$B56+1,'Calculs Mixte'!AM$7+1)</f>
        <v>2.7811242794664439</v>
      </c>
      <c r="AL56" s="4">
        <f>INDEX('Types de lampes'!$C$78:$BA$409,('Liste Mixte'!$O$3-1)*35+$B56+1,'Calculs Mixte'!AN$7+1)</f>
        <v>3.2534263673902708</v>
      </c>
      <c r="AM56" s="4">
        <f>INDEX('Types de lampes'!$C$78:$BA$409,('Liste Mixte'!$O$3-1)*35+$B56+1,'Calculs Mixte'!AO$7+1)</f>
        <v>3.7058130594862573</v>
      </c>
      <c r="AN56" s="4">
        <f>INDEX('Types de lampes'!$C$78:$BA$409,('Liste Mixte'!$O$3-1)*35+$B56+1,'Calculs Mixte'!AP$7+1)</f>
        <v>4.0807958888075948</v>
      </c>
      <c r="AO56" s="4">
        <f>INDEX('Types de lampes'!$C$78:$BA$409,('Liste Mixte'!$O$3-1)*35+$B56+1,'Calculs Mixte'!AQ$7+1)</f>
        <v>4.3423577574389549</v>
      </c>
      <c r="AP56" s="4">
        <f>INDEX('Types de lampes'!$C$78:$BA$409,('Liste Mixte'!$O$3-1)*35+$B56+1,'Calculs Mixte'!AR$7+1)</f>
        <v>4.4718397354821082</v>
      </c>
      <c r="AQ56" s="4">
        <f>INDEX('Types de lampes'!$C$78:$BA$409,('Liste Mixte'!$O$3-1)*35+$B56+1,'Calculs Mixte'!AS$7+1)</f>
        <v>4.4736476541258048</v>
      </c>
      <c r="AR56" s="4">
        <f>INDEX('Types de lampes'!$C$78:$BA$409,('Liste Mixte'!$O$3-1)*35+$B56+1,'Calculs Mixte'!AT$7+1)</f>
        <v>4.3721230051137958</v>
      </c>
      <c r="AS56" s="4">
        <f>INDEX('Types de lampes'!$C$78:$BA$409,('Liste Mixte'!$O$3-1)*35+$B56+1,'Calculs Mixte'!AU$7+1)</f>
        <v>4.2025986692172452</v>
      </c>
      <c r="AT56" s="4">
        <f>INDEX('Types de lampes'!$C$78:$BA$409,('Liste Mixte'!$O$3-1)*35+$B56+1,'Calculs Mixte'!AV$7+1)</f>
        <v>4.015955407426465</v>
      </c>
      <c r="AU56" s="4">
        <f>INDEX('Types de lampes'!$C$78:$BA$409,('Liste Mixte'!$O$3-1)*35+$B56+1,'Calculs Mixte'!AW$7+1)</f>
        <v>3.8770891253329949</v>
      </c>
      <c r="AV56" s="4">
        <f>INDEX('Types de lampes'!$C$78:$BA$409,('Liste Mixte'!$O$3-1)*35+$B56+1,'Calculs Mixte'!AX$7+1)</f>
        <v>3.8513370485518834</v>
      </c>
      <c r="AW56" s="4">
        <f>INDEX('Types de lampes'!$C$78:$BA$409,('Liste Mixte'!$O$3-1)*35+$B56+1,'Calculs Mixte'!AY$7+1)</f>
        <v>4.0019446573096067</v>
      </c>
      <c r="AX56" s="4">
        <f>INDEX('Types de lampes'!$C$78:$BA$409,('Liste Mixte'!$O$3-1)*35+$B56+1,'Calculs Mixte'!AZ$7+1)</f>
        <v>4.379267256915921</v>
      </c>
      <c r="AY56" s="4">
        <f>INDEX('Types de lampes'!$C$78:$BA$409,('Liste Mixte'!$O$3-1)*35+$B56+1,'Calculs Mixte'!BA$7+1)</f>
        <v>5.0059715475460465</v>
      </c>
      <c r="AZ56" s="4">
        <f>INDEX('Types de lampes'!$C$78:$BA$409,('Liste Mixte'!$O$3-1)*35+$B56+1,'Calculs Mixte'!BB$7+1)</f>
        <v>5.8666433769726929</v>
      </c>
      <c r="BA56" s="4">
        <f>INDEX('Types de lampes'!$C$78:$BA$409,('Liste Mixte'!$O$3-1)*35+$B56+1,'Calculs Mixte'!BC$7+1)</f>
        <v>6.8749292151946966</v>
      </c>
    </row>
    <row r="57" spans="2:53" x14ac:dyDescent="0.25">
      <c r="B57" s="137">
        <v>8</v>
      </c>
      <c r="C57" s="4">
        <f>INDEX('Types de lampes'!$C$78:$BA$409,('Liste Mixte'!$O$3-1)*35+$B57+1,'Calculs Mixte'!E$7+1)</f>
        <v>0</v>
      </c>
      <c r="D57" s="4">
        <f>INDEX('Types de lampes'!$C$78:$BA$409,('Liste Mixte'!$O$3-1)*35+$B57+1,'Calculs Mixte'!F$7+1)</f>
        <v>0</v>
      </c>
      <c r="E57" s="4">
        <f>INDEX('Types de lampes'!$C$78:$BA$409,('Liste Mixte'!$O$3-1)*35+$B57+1,'Calculs Mixte'!G$7+1)</f>
        <v>0</v>
      </c>
      <c r="F57" s="4">
        <f>INDEX('Types de lampes'!$C$78:$BA$409,('Liste Mixte'!$O$3-1)*35+$B57+1,'Calculs Mixte'!H$7+1)</f>
        <v>0</v>
      </c>
      <c r="G57" s="4">
        <f>INDEX('Types de lampes'!$C$78:$BA$409,('Liste Mixte'!$O$3-1)*35+$B57+1,'Calculs Mixte'!I$7+1)</f>
        <v>0</v>
      </c>
      <c r="H57" s="4">
        <f>INDEX('Types de lampes'!$C$78:$BA$409,('Liste Mixte'!$O$3-1)*35+$B57+1,'Calculs Mixte'!J$7+1)</f>
        <v>0</v>
      </c>
      <c r="I57" s="4">
        <f>INDEX('Types de lampes'!$C$78:$BA$409,('Liste Mixte'!$O$3-1)*35+$B57+1,'Calculs Mixte'!K$7+1)</f>
        <v>0</v>
      </c>
      <c r="J57" s="4">
        <f>INDEX('Types de lampes'!$C$78:$BA$409,('Liste Mixte'!$O$3-1)*35+$B57+1,'Calculs Mixte'!L$7+1)</f>
        <v>0</v>
      </c>
      <c r="K57" s="4">
        <f>INDEX('Types de lampes'!$C$78:$BA$409,('Liste Mixte'!$O$3-1)*35+$B57+1,'Calculs Mixte'!M$7+1)</f>
        <v>86.360000000000014</v>
      </c>
      <c r="L57" s="4">
        <f>INDEX('Types de lampes'!$C$78:$BA$409,('Liste Mixte'!$O$3-1)*35+$B57+1,'Calculs Mixte'!N$7+1)</f>
        <v>0.83769200000000354</v>
      </c>
      <c r="M57" s="4">
        <f>INDEX('Types de lampes'!$C$78:$BA$409,('Liste Mixte'!$O$3-1)*35+$B57+1,'Calculs Mixte'!O$7+1)</f>
        <v>0.56946561239999371</v>
      </c>
      <c r="N57" s="4">
        <f>INDEX('Types de lampes'!$C$78:$BA$409,('Liste Mixte'!$O$3-1)*35+$B57+1,'Calculs Mixte'!P$7+1)</f>
        <v>0.71912081444028098</v>
      </c>
      <c r="O57" s="4">
        <f>INDEX('Types de lampes'!$C$78:$BA$409,('Liste Mixte'!$O$3-1)*35+$B57+1,'Calculs Mixte'!Q$7+1)</f>
        <v>1.0711380727806661</v>
      </c>
      <c r="P57" s="4">
        <f>INDEX('Types de lampes'!$C$78:$BA$409,('Liste Mixte'!$O$3-1)*35+$B57+1,'Calculs Mixte'!R$7+1)</f>
        <v>1.5412537850215198</v>
      </c>
      <c r="Q57" s="4">
        <f>INDEX('Types de lampes'!$C$78:$BA$409,('Liste Mixte'!$O$3-1)*35+$B57+1,'Calculs Mixte'!S$7+1)</f>
        <v>2.0270604403374679</v>
      </c>
      <c r="R57" s="4">
        <f>INDEX('Types de lampes'!$C$78:$BA$409,('Liste Mixte'!$O$3-1)*35+$B57+1,'Calculs Mixte'!T$7+1)</f>
        <v>2.4771940370238883</v>
      </c>
      <c r="S57" s="4">
        <f>INDEX('Types de lampes'!$C$78:$BA$409,('Liste Mixte'!$O$3-1)*35+$B57+1,'Calculs Mixte'!U$7+1)</f>
        <v>2.8408000549230898</v>
      </c>
      <c r="T57" s="4">
        <f>INDEX('Types de lampes'!$C$78:$BA$409,('Liste Mixte'!$O$3-1)*35+$B57+1,'Calculs Mixte'!V$7+1)</f>
        <v>3.0755657077105072</v>
      </c>
      <c r="U57" s="4">
        <f>INDEX('Types de lampes'!$C$78:$BA$409,('Liste Mixte'!$O$3-1)*35+$B57+1,'Calculs Mixte'!W$7+1)</f>
        <v>3.1732909808953371</v>
      </c>
      <c r="V57" s="4">
        <f>INDEX('Types de lampes'!$C$78:$BA$409,('Liste Mixte'!$O$3-1)*35+$B57+1,'Calculs Mixte'!X$7+1)</f>
        <v>3.1513273261584973</v>
      </c>
      <c r="W57" s="4">
        <f>INDEX('Types de lampes'!$C$78:$BA$409,('Liste Mixte'!$O$3-1)*35+$B57+1,'Calculs Mixte'!Y$7+1)</f>
        <v>3.0091591616013571</v>
      </c>
      <c r="X57" s="4">
        <f>INDEX('Types de lampes'!$C$78:$BA$409,('Liste Mixte'!$O$3-1)*35+$B57+1,'Calculs Mixte'!Z$7+1)</f>
        <v>2.7879754327102502</v>
      </c>
      <c r="Y57" s="4">
        <f>INDEX('Types de lampes'!$C$78:$BA$409,('Liste Mixte'!$O$3-1)*35+$B57+1,'Calculs Mixte'!AA$7+1)</f>
        <v>2.554241424988605</v>
      </c>
      <c r="Z57" s="4">
        <f>INDEX('Types de lampes'!$C$78:$BA$409,('Liste Mixte'!$O$3-1)*35+$B57+1,'Calculs Mixte'!AB$7+1)</f>
        <v>2.3654933096448456</v>
      </c>
      <c r="AA57" s="4">
        <f>INDEX('Types de lampes'!$C$78:$BA$409,('Liste Mixte'!$O$3-1)*35+$B57+1,'Calculs Mixte'!AC$7+1)</f>
        <v>2.3221440334906456</v>
      </c>
      <c r="AB57" s="4">
        <f>INDEX('Types de lampes'!$C$78:$BA$409,('Liste Mixte'!$O$3-1)*35+$B57+1,'Calculs Mixte'!AD$7+1)</f>
        <v>2.5258189547999974</v>
      </c>
      <c r="AC57" s="4">
        <f>INDEX('Types de lampes'!$C$78:$BA$409,('Liste Mixte'!$O$3-1)*35+$B57+1,'Calculs Mixte'!AE$7+1)</f>
        <v>3.0885701650772193</v>
      </c>
      <c r="AD57" s="4">
        <f>INDEX('Types de lampes'!$C$78:$BA$409,('Liste Mixte'!$O$3-1)*35+$B57+1,'Calculs Mixte'!AF$7+1)</f>
        <v>4.1858866550603242</v>
      </c>
      <c r="AE57" s="4">
        <f>INDEX('Types de lampes'!$C$78:$BA$409,('Liste Mixte'!$O$3-1)*35+$B57+1,'Calculs Mixte'!AG$7+1)</f>
        <v>5.9639842220662773</v>
      </c>
      <c r="AF57" s="4">
        <f>INDEX('Types de lampes'!$C$78:$BA$409,('Liste Mixte'!$O$3-1)*35+$B57+1,'Calculs Mixte'!AH$7+1)</f>
        <v>8.6436048373419592</v>
      </c>
      <c r="AG57" s="4">
        <f>INDEX('Types de lampes'!$C$78:$BA$409,('Liste Mixte'!$O$3-1)*35+$B57+1,'Calculs Mixte'!AI$7+1)</f>
        <v>12.410617816316201</v>
      </c>
      <c r="AH57" s="4">
        <f>INDEX('Types de lampes'!$C$78:$BA$409,('Liste Mixte'!$O$3-1)*35+$B57+1,'Calculs Mixte'!AJ$7+1)</f>
        <v>17.545589669699645</v>
      </c>
      <c r="AI57" s="4">
        <f>INDEX('Types de lampes'!$C$78:$BA$409,('Liste Mixte'!$O$3-1)*35+$B57+1,'Calculs Mixte'!AK$7+1)</f>
        <v>10.289890411240719</v>
      </c>
      <c r="AJ57" s="4">
        <f>INDEX('Types de lampes'!$C$78:$BA$409,('Liste Mixte'!$O$3-1)*35+$B57+1,'Calculs Mixte'!AL$7+1)</f>
        <v>2.0574992140302286</v>
      </c>
      <c r="AK57" s="4">
        <f>INDEX('Types de lampes'!$C$78:$BA$409,('Liste Mixte'!$O$3-1)*35+$B57+1,'Calculs Mixte'!AM$7+1)</f>
        <v>2.2852478281066961</v>
      </c>
      <c r="AL57" s="4">
        <f>INDEX('Types de lampes'!$C$78:$BA$409,('Liste Mixte'!$O$3-1)*35+$B57+1,'Calculs Mixte'!AN$7+1)</f>
        <v>2.6829523321573068</v>
      </c>
      <c r="AM57" s="4">
        <f>INDEX('Types de lampes'!$C$78:$BA$409,('Liste Mixte'!$O$3-1)*35+$B57+1,'Calculs Mixte'!AO$7+1)</f>
        <v>3.1385824518300245</v>
      </c>
      <c r="AN57" s="4">
        <f>INDEX('Types de lampes'!$C$78:$BA$409,('Liste Mixte'!$O$3-1)*35+$B57+1,'Calculs Mixte'!AP$7+1)</f>
        <v>3.5750001766893789</v>
      </c>
      <c r="AO57" s="4">
        <f>INDEX('Types de lampes'!$C$78:$BA$409,('Liste Mixte'!$O$3-1)*35+$B57+1,'Calculs Mixte'!AQ$7+1)</f>
        <v>3.9367463467093824</v>
      </c>
      <c r="AP57" s="4">
        <f>INDEX('Types de lampes'!$C$78:$BA$409,('Liste Mixte'!$O$3-1)*35+$B57+1,'Calculs Mixte'!AR$7+1)</f>
        <v>4.1890752450003141</v>
      </c>
      <c r="AQ57" s="4">
        <f>INDEX('Types de lampes'!$C$78:$BA$409,('Liste Mixte'!$O$3-1)*35+$B57+1,'Calculs Mixte'!AS$7+1)</f>
        <v>4.3139865902171008</v>
      </c>
      <c r="AR57" s="4">
        <f>INDEX('Types de lampes'!$C$78:$BA$409,('Liste Mixte'!$O$3-1)*35+$B57+1,'Calculs Mixte'!AT$7+1)</f>
        <v>4.3157306904636341</v>
      </c>
      <c r="AS57" s="4">
        <f>INDEX('Types de lampes'!$C$78:$BA$409,('Liste Mixte'!$O$3-1)*35+$B57+1,'Calculs Mixte'!AU$7+1)</f>
        <v>4.2177897980521379</v>
      </c>
      <c r="AT57" s="4">
        <f>INDEX('Types de lampes'!$C$78:$BA$409,('Liste Mixte'!$O$3-1)*35+$B57+1,'Calculs Mixte'!AV$7+1)</f>
        <v>4.0542495651653407</v>
      </c>
      <c r="AU57" s="4">
        <f>INDEX('Types de lampes'!$C$78:$BA$409,('Liste Mixte'!$O$3-1)*35+$B57+1,'Calculs Mixte'!AW$7+1)</f>
        <v>3.8741946937594895</v>
      </c>
      <c r="AV57" s="4">
        <f>INDEX('Types de lampes'!$C$78:$BA$409,('Liste Mixte'!$O$3-1)*35+$B57+1,'Calculs Mixte'!AX$7+1)</f>
        <v>3.740230304554931</v>
      </c>
      <c r="AW57" s="4">
        <f>INDEX('Types de lampes'!$C$78:$BA$409,('Liste Mixte'!$O$3-1)*35+$B57+1,'Calculs Mixte'!AY$7+1)</f>
        <v>3.7153872599747615</v>
      </c>
      <c r="AX57" s="4">
        <f>INDEX('Types de lampes'!$C$78:$BA$409,('Liste Mixte'!$O$3-1)*35+$B57+1,'Calculs Mixte'!AZ$7+1)</f>
        <v>3.8606785143572124</v>
      </c>
      <c r="AY57" s="4">
        <f>INDEX('Types de lampes'!$C$78:$BA$409,('Liste Mixte'!$O$3-1)*35+$B57+1,'Calculs Mixte'!BA$7+1)</f>
        <v>4.2246818622347959</v>
      </c>
      <c r="AZ57" s="4">
        <f>INDEX('Types de lampes'!$C$78:$BA$409,('Liste Mixte'!$O$3-1)*35+$B57+1,'Calculs Mixte'!BB$7+1)</f>
        <v>4.8292638834458961</v>
      </c>
      <c r="BA57" s="4">
        <f>INDEX('Types de lampes'!$C$78:$BA$409,('Liste Mixte'!$O$3-1)*35+$B57+1,'Calculs Mixte'!BC$7+1)</f>
        <v>5.6595545356943893</v>
      </c>
    </row>
    <row r="58" spans="2:53" x14ac:dyDescent="0.25">
      <c r="B58" s="137">
        <v>9</v>
      </c>
      <c r="C58" s="4">
        <f>INDEX('Types de lampes'!$C$78:$BA$409,('Liste Mixte'!$O$3-1)*35+$B58+1,'Calculs Mixte'!E$7+1)</f>
        <v>0</v>
      </c>
      <c r="D58" s="4">
        <f>INDEX('Types de lampes'!$C$78:$BA$409,('Liste Mixte'!$O$3-1)*35+$B58+1,'Calculs Mixte'!F$7+1)</f>
        <v>0</v>
      </c>
      <c r="E58" s="4">
        <f>INDEX('Types de lampes'!$C$78:$BA$409,('Liste Mixte'!$O$3-1)*35+$B58+1,'Calculs Mixte'!G$7+1)</f>
        <v>0</v>
      </c>
      <c r="F58" s="4">
        <f>INDEX('Types de lampes'!$C$78:$BA$409,('Liste Mixte'!$O$3-1)*35+$B58+1,'Calculs Mixte'!H$7+1)</f>
        <v>0</v>
      </c>
      <c r="G58" s="4">
        <f>INDEX('Types de lampes'!$C$78:$BA$409,('Liste Mixte'!$O$3-1)*35+$B58+1,'Calculs Mixte'!I$7+1)</f>
        <v>0</v>
      </c>
      <c r="H58" s="4">
        <f>INDEX('Types de lampes'!$C$78:$BA$409,('Liste Mixte'!$O$3-1)*35+$B58+1,'Calculs Mixte'!J$7+1)</f>
        <v>0</v>
      </c>
      <c r="I58" s="4">
        <f>INDEX('Types de lampes'!$C$78:$BA$409,('Liste Mixte'!$O$3-1)*35+$B58+1,'Calculs Mixte'!K$7+1)</f>
        <v>0</v>
      </c>
      <c r="J58" s="4">
        <f>INDEX('Types de lampes'!$C$78:$BA$409,('Liste Mixte'!$O$3-1)*35+$B58+1,'Calculs Mixte'!L$7+1)</f>
        <v>0</v>
      </c>
      <c r="K58" s="4">
        <f>INDEX('Types de lampes'!$C$78:$BA$409,('Liste Mixte'!$O$3-1)*35+$B58+1,'Calculs Mixte'!M$7+1)</f>
        <v>0</v>
      </c>
      <c r="L58" s="4">
        <f>INDEX('Types de lampes'!$C$78:$BA$409,('Liste Mixte'!$O$3-1)*35+$B58+1,'Calculs Mixte'!N$7+1)</f>
        <v>82.98</v>
      </c>
      <c r="M58" s="4">
        <f>INDEX('Types de lampes'!$C$78:$BA$409,('Liste Mixte'!$O$3-1)*35+$B58+1,'Calculs Mixte'!O$7+1)</f>
        <v>0.80490600000000334</v>
      </c>
      <c r="N58" s="4">
        <f>INDEX('Types de lampes'!$C$78:$BA$409,('Liste Mixte'!$O$3-1)*35+$B58+1,'Calculs Mixte'!P$7+1)</f>
        <v>0.54717758819999396</v>
      </c>
      <c r="O58" s="4">
        <f>INDEX('Types de lampes'!$C$78:$BA$409,('Liste Mixte'!$O$3-1)*35+$B58+1,'Calculs Mixte'!Q$7+1)</f>
        <v>0.69097551160554094</v>
      </c>
      <c r="P58" s="4">
        <f>INDEX('Types de lampes'!$C$78:$BA$409,('Liste Mixte'!$O$3-1)*35+$B58+1,'Calculs Mixte'!R$7+1)</f>
        <v>1.0292153459858693</v>
      </c>
      <c r="Q58" s="4">
        <f>INDEX('Types de lampes'!$C$78:$BA$409,('Liste Mixte'!$O$3-1)*35+$B58+1,'Calculs Mixte'!S$7+1)</f>
        <v>1.4809314391047441</v>
      </c>
      <c r="R58" s="4">
        <f>INDEX('Types de lampes'!$C$78:$BA$409,('Liste Mixte'!$O$3-1)*35+$B58+1,'Calculs Mixte'!T$7+1)</f>
        <v>1.9477243554794244</v>
      </c>
      <c r="S58" s="4">
        <f>INDEX('Types de lampes'!$C$78:$BA$409,('Liste Mixte'!$O$3-1)*35+$B58+1,'Calculs Mixte'!U$7+1)</f>
        <v>2.380240402874505</v>
      </c>
      <c r="T58" s="4">
        <f>INDEX('Types de lampes'!$C$78:$BA$409,('Liste Mixte'!$O$3-1)*35+$B58+1,'Calculs Mixte'!V$7+1)</f>
        <v>2.7296154302630615</v>
      </c>
      <c r="U58" s="4">
        <f>INDEX('Types de lampes'!$C$78:$BA$409,('Liste Mixte'!$O$3-1)*35+$B58+1,'Calculs Mixte'!W$7+1)</f>
        <v>2.9551927098867283</v>
      </c>
      <c r="V58" s="4">
        <f>INDEX('Types de lampes'!$C$78:$BA$409,('Liste Mixte'!$O$3-1)*35+$B58+1,'Calculs Mixte'!X$7+1)</f>
        <v>3.049093163440193</v>
      </c>
      <c r="W58" s="4">
        <f>INDEX('Types de lampes'!$C$78:$BA$409,('Liste Mixte'!$O$3-1)*35+$B58+1,'Calculs Mixte'!Y$7+1)</f>
        <v>3.0279891329855499</v>
      </c>
      <c r="X58" s="4">
        <f>INDEX('Types de lampes'!$C$78:$BA$409,('Liste Mixte'!$O$3-1)*35+$B58+1,'Calculs Mixte'!Z$7+1)</f>
        <v>2.8913852157211744</v>
      </c>
      <c r="Y58" s="4">
        <f>INDEX('Types de lampes'!$C$78:$BA$409,('Liste Mixte'!$O$3-1)*35+$B58+1,'Calculs Mixte'!AA$7+1)</f>
        <v>2.678858284000655</v>
      </c>
      <c r="Z58" s="4">
        <f>INDEX('Types de lampes'!$C$78:$BA$409,('Liste Mixte'!$O$3-1)*35+$B58+1,'Calculs Mixte'!AB$7+1)</f>
        <v>2.4542722724126267</v>
      </c>
      <c r="AA58" s="4">
        <f>INDEX('Types de lampes'!$C$78:$BA$409,('Liste Mixte'!$O$3-1)*35+$B58+1,'Calculs Mixte'!AC$7+1)</f>
        <v>2.2729114733016358</v>
      </c>
      <c r="AB58" s="4">
        <f>INDEX('Types de lampes'!$C$78:$BA$409,('Liste Mixte'!$O$3-1)*35+$B58+1,'Calculs Mixte'!AD$7+1)</f>
        <v>2.2312588223605112</v>
      </c>
      <c r="AC58" s="4">
        <f>INDEX('Types de lampes'!$C$78:$BA$409,('Liste Mixte'!$O$3-1)*35+$B58+1,'Calculs Mixte'!AE$7+1)</f>
        <v>2.4269622147904562</v>
      </c>
      <c r="AD58" s="4">
        <f>INDEX('Types de lampes'!$C$78:$BA$409,('Liste Mixte'!$O$3-1)*35+$B58+1,'Calculs Mixte'!AF$7+1)</f>
        <v>2.9676881924282958</v>
      </c>
      <c r="AE58" s="4">
        <f>INDEX('Types de lampes'!$C$78:$BA$409,('Liste Mixte'!$O$3-1)*35+$B58+1,'Calculs Mixte'!AG$7+1)</f>
        <v>4.0220573718956194</v>
      </c>
      <c r="AF58" s="4">
        <f>INDEX('Types de lampes'!$C$78:$BA$409,('Liste Mixte'!$O$3-1)*35+$B58+1,'Calculs Mixte'!AH$7+1)</f>
        <v>5.7305628849821639</v>
      </c>
      <c r="AG58" s="4">
        <f>INDEX('Types de lampes'!$C$78:$BA$409,('Liste Mixte'!$O$3-1)*35+$B58+1,'Calculs Mixte'!AI$7+1)</f>
        <v>8.3053071954913822</v>
      </c>
      <c r="AH58" s="4">
        <f>INDEX('Types de lampes'!$C$78:$BA$409,('Liste Mixte'!$O$3-1)*35+$B58+1,'Calculs Mixte'!AJ$7+1)</f>
        <v>11.924884974501138</v>
      </c>
      <c r="AI58" s="4">
        <f>INDEX('Types de lampes'!$C$78:$BA$409,('Liste Mixte'!$O$3-1)*35+$B58+1,'Calculs Mixte'!AK$7+1)</f>
        <v>16.858881783136596</v>
      </c>
      <c r="AJ58" s="4">
        <f>INDEX('Types de lampes'!$C$78:$BA$409,('Liste Mixte'!$O$3-1)*35+$B58+1,'Calculs Mixte'!AL$7+1)</f>
        <v>9.8871596378503348</v>
      </c>
      <c r="AK58" s="4">
        <f>INDEX('Types de lampes'!$C$78:$BA$409,('Liste Mixte'!$O$3-1)*35+$B58+1,'Calculs Mixte'!AM$7+1)</f>
        <v>1.9769718015311297</v>
      </c>
      <c r="AL58" s="4">
        <f>INDEX('Types de lampes'!$C$78:$BA$409,('Liste Mixte'!$O$3-1)*35+$B58+1,'Calculs Mixte'!AN$7+1)</f>
        <v>2.1958066787435575</v>
      </c>
      <c r="AM58" s="4">
        <f>INDEX('Types de lampes'!$C$78:$BA$409,('Liste Mixte'!$O$3-1)*35+$B58+1,'Calculs Mixte'!AO$7+1)</f>
        <v>2.57794562902285</v>
      </c>
      <c r="AN58" s="4">
        <f>INDEX('Types de lampes'!$C$78:$BA$409,('Liste Mixte'!$O$3-1)*35+$B58+1,'Calculs Mixte'!AP$7+1)</f>
        <v>3.0157430737940647</v>
      </c>
      <c r="AO58" s="4">
        <f>INDEX('Types de lampes'!$C$78:$BA$409,('Liste Mixte'!$O$3-1)*35+$B58+1,'Calculs Mixte'!AQ$7+1)</f>
        <v>3.435080067874996</v>
      </c>
      <c r="AP58" s="4">
        <f>INDEX('Types de lampes'!$C$78:$BA$409,('Liste Mixte'!$O$3-1)*35+$B58+1,'Calculs Mixte'!AR$7+1)</f>
        <v>3.7826680390220533</v>
      </c>
      <c r="AQ58" s="4">
        <f>INDEX('Types de lampes'!$C$78:$BA$409,('Liste Mixte'!$O$3-1)*35+$B58+1,'Calculs Mixte'!AS$7+1)</f>
        <v>4.0251211652399963</v>
      </c>
      <c r="AR58" s="4">
        <f>INDEX('Types de lampes'!$C$78:$BA$409,('Liste Mixte'!$O$3-1)*35+$B58+1,'Calculs Mixte'!AT$7+1)</f>
        <v>4.1451436690159218</v>
      </c>
      <c r="AS58" s="4">
        <f>INDEX('Types de lampes'!$C$78:$BA$409,('Liste Mixte'!$O$3-1)*35+$B58+1,'Calculs Mixte'!AU$7+1)</f>
        <v>4.1468195078123244</v>
      </c>
      <c r="AT58" s="4">
        <f>INDEX('Types de lampes'!$C$78:$BA$409,('Liste Mixte'!$O$3-1)*35+$B58+1,'Calculs Mixte'!AV$7+1)</f>
        <v>4.0527118740431494</v>
      </c>
      <c r="AU58" s="4">
        <f>INDEX('Types de lampes'!$C$78:$BA$409,('Liste Mixte'!$O$3-1)*35+$B58+1,'Calculs Mixte'!AW$7+1)</f>
        <v>3.8955723589326072</v>
      </c>
      <c r="AV58" s="4">
        <f>INDEX('Types de lampes'!$C$78:$BA$409,('Liste Mixte'!$O$3-1)*35+$B58+1,'Calculs Mixte'!AX$7+1)</f>
        <v>3.7225645633182309</v>
      </c>
      <c r="AW58" s="4">
        <f>INDEX('Types de lampes'!$C$78:$BA$409,('Liste Mixte'!$O$3-1)*35+$B58+1,'Calculs Mixte'!AY$7+1)</f>
        <v>3.5938433380264958</v>
      </c>
      <c r="AX58" s="4">
        <f>INDEX('Types de lampes'!$C$78:$BA$409,('Liste Mixte'!$O$3-1)*35+$B58+1,'Calculs Mixte'!AZ$7+1)</f>
        <v>3.5699726126992322</v>
      </c>
      <c r="AY58" s="4">
        <f>INDEX('Types de lampes'!$C$78:$BA$409,('Liste Mixte'!$O$3-1)*35+$B58+1,'Calculs Mixte'!BA$7+1)</f>
        <v>3.7095773867688915</v>
      </c>
      <c r="AZ58" s="4">
        <f>INDEX('Types de lampes'!$C$78:$BA$409,('Liste Mixte'!$O$3-1)*35+$B58+1,'Calculs Mixte'!BB$7+1)</f>
        <v>4.0593341932404279</v>
      </c>
      <c r="BA58" s="4">
        <f>INDEX('Types de lampes'!$C$78:$BA$409,('Liste Mixte'!$O$3-1)*35+$B58+1,'Calculs Mixte'!BC$7+1)</f>
        <v>4.6402537870349754</v>
      </c>
    </row>
    <row r="59" spans="2:53" x14ac:dyDescent="0.25">
      <c r="B59" s="137">
        <v>10</v>
      </c>
      <c r="C59" s="4">
        <f>INDEX('Types de lampes'!$C$78:$BA$409,('Liste Mixte'!$O$3-1)*35+$B59+1,'Calculs Mixte'!E$7+1)</f>
        <v>0</v>
      </c>
      <c r="D59" s="4">
        <f>INDEX('Types de lampes'!$C$78:$BA$409,('Liste Mixte'!$O$3-1)*35+$B59+1,'Calculs Mixte'!F$7+1)</f>
        <v>0</v>
      </c>
      <c r="E59" s="4">
        <f>INDEX('Types de lampes'!$C$78:$BA$409,('Liste Mixte'!$O$3-1)*35+$B59+1,'Calculs Mixte'!G$7+1)</f>
        <v>0</v>
      </c>
      <c r="F59" s="4">
        <f>INDEX('Types de lampes'!$C$78:$BA$409,('Liste Mixte'!$O$3-1)*35+$B59+1,'Calculs Mixte'!H$7+1)</f>
        <v>0</v>
      </c>
      <c r="G59" s="4">
        <f>INDEX('Types de lampes'!$C$78:$BA$409,('Liste Mixte'!$O$3-1)*35+$B59+1,'Calculs Mixte'!I$7+1)</f>
        <v>0</v>
      </c>
      <c r="H59" s="4">
        <f>INDEX('Types de lampes'!$C$78:$BA$409,('Liste Mixte'!$O$3-1)*35+$B59+1,'Calculs Mixte'!J$7+1)</f>
        <v>0</v>
      </c>
      <c r="I59" s="4">
        <f>INDEX('Types de lampes'!$C$78:$BA$409,('Liste Mixte'!$O$3-1)*35+$B59+1,'Calculs Mixte'!K$7+1)</f>
        <v>0</v>
      </c>
      <c r="J59" s="4">
        <f>INDEX('Types de lampes'!$C$78:$BA$409,('Liste Mixte'!$O$3-1)*35+$B59+1,'Calculs Mixte'!L$7+1)</f>
        <v>0</v>
      </c>
      <c r="K59" s="4">
        <f>INDEX('Types de lampes'!$C$78:$BA$409,('Liste Mixte'!$O$3-1)*35+$B59+1,'Calculs Mixte'!M$7+1)</f>
        <v>0</v>
      </c>
      <c r="L59" s="4">
        <f>INDEX('Types de lampes'!$C$78:$BA$409,('Liste Mixte'!$O$3-1)*35+$B59+1,'Calculs Mixte'!N$7+1)</f>
        <v>0</v>
      </c>
      <c r="M59" s="4">
        <f>INDEX('Types de lampes'!$C$78:$BA$409,('Liste Mixte'!$O$3-1)*35+$B59+1,'Calculs Mixte'!O$7+1)</f>
        <v>79.550000000000011</v>
      </c>
      <c r="N59" s="4">
        <f>INDEX('Types de lampes'!$C$78:$BA$409,('Liste Mixte'!$O$3-1)*35+$B59+1,'Calculs Mixte'!P$7+1)</f>
        <v>0.77163500000000318</v>
      </c>
      <c r="O59" s="4">
        <f>INDEX('Types de lampes'!$C$78:$BA$409,('Liste Mixte'!$O$3-1)*35+$B59+1,'Calculs Mixte'!Q$7+1)</f>
        <v>0.52455985949999417</v>
      </c>
      <c r="P59" s="4">
        <f>INDEX('Types de lampes'!$C$78:$BA$409,('Liste Mixte'!$O$3-1)*35+$B59+1,'Calculs Mixte'!R$7+1)</f>
        <v>0.66241385813715092</v>
      </c>
      <c r="Q59" s="4">
        <f>INDEX('Types de lampes'!$C$78:$BA$409,('Liste Mixte'!$O$3-1)*35+$B59+1,'Calculs Mixte'!S$7+1)</f>
        <v>0.98667246051067614</v>
      </c>
      <c r="R59" s="4">
        <f>INDEX('Types de lampes'!$C$78:$BA$409,('Liste Mixte'!$O$3-1)*35+$B59+1,'Calculs Mixte'!T$7+1)</f>
        <v>1.4197167507927499</v>
      </c>
      <c r="S59" s="4">
        <f>INDEX('Types de lampes'!$C$78:$BA$409,('Liste Mixte'!$O$3-1)*35+$B59+1,'Calculs Mixte'!U$7+1)</f>
        <v>1.8672146598986288</v>
      </c>
      <c r="T59" s="4">
        <f>INDEX('Types de lampes'!$C$78:$BA$409,('Liste Mixte'!$O$3-1)*35+$B59+1,'Calculs Mixte'!V$7+1)</f>
        <v>2.2818525433678825</v>
      </c>
      <c r="U59" s="4">
        <f>INDEX('Types de lampes'!$C$78:$BA$409,('Liste Mixte'!$O$3-1)*35+$B59+1,'Calculs Mixte'!W$7+1)</f>
        <v>2.6167860626346897</v>
      </c>
      <c r="V59" s="4">
        <f>INDEX('Types de lampes'!$C$78:$BA$409,('Liste Mixte'!$O$3-1)*35+$B59+1,'Calculs Mixte'!X$7+1)</f>
        <v>2.8330390464146689</v>
      </c>
      <c r="W59" s="4">
        <f>INDEX('Types de lampes'!$C$78:$BA$409,('Liste Mixte'!$O$3-1)*35+$B59+1,'Calculs Mixte'!Y$7+1)</f>
        <v>2.9230581001647065</v>
      </c>
      <c r="X59" s="4">
        <f>INDEX('Types de lampes'!$C$78:$BA$409,('Liste Mixte'!$O$3-1)*35+$B59+1,'Calculs Mixte'!Z$7+1)</f>
        <v>2.9028264103277959</v>
      </c>
      <c r="Y59" s="4">
        <f>INDEX('Types de lampes'!$C$78:$BA$409,('Liste Mixte'!$O$3-1)*35+$B59+1,'Calculs Mixte'!AA$7+1)</f>
        <v>2.7718690517066693</v>
      </c>
      <c r="Z59" s="4">
        <f>INDEX('Types de lampes'!$C$78:$BA$409,('Liste Mixte'!$O$3-1)*35+$B59+1,'Calculs Mixte'!AB$7+1)</f>
        <v>2.56812697628648</v>
      </c>
      <c r="AA59" s="4">
        <f>INDEX('Types de lampes'!$C$78:$BA$409,('Liste Mixte'!$O$3-1)*35+$B59+1,'Calculs Mixte'!AC$7+1)</f>
        <v>2.3528242862186604</v>
      </c>
      <c r="AB59" s="4">
        <f>INDEX('Types de lampes'!$C$78:$BA$409,('Liste Mixte'!$O$3-1)*35+$B59+1,'Calculs Mixte'!AD$7+1)</f>
        <v>2.1789600831663671</v>
      </c>
      <c r="AC59" s="4">
        <f>INDEX('Types de lampes'!$C$78:$BA$409,('Liste Mixte'!$O$3-1)*35+$B59+1,'Calculs Mixte'!AE$7+1)</f>
        <v>2.1390291554444283</v>
      </c>
      <c r="AD59" s="4">
        <f>INDEX('Types de lampes'!$C$78:$BA$409,('Liste Mixte'!$O$3-1)*35+$B59+1,'Calculs Mixte'!AF$7+1)</f>
        <v>2.3266430969701228</v>
      </c>
      <c r="AE59" s="4">
        <f>INDEX('Types de lampes'!$C$78:$BA$409,('Liste Mixte'!$O$3-1)*35+$B59+1,'Calculs Mixte'!AG$7+1)</f>
        <v>2.8450180249177022</v>
      </c>
      <c r="AF59" s="4">
        <f>INDEX('Types de lampes'!$C$78:$BA$409,('Liste Mixte'!$O$3-1)*35+$B59+1,'Calculs Mixte'!AH$7+1)</f>
        <v>3.855804578624928</v>
      </c>
      <c r="AG59" s="4">
        <f>INDEX('Types de lampes'!$C$78:$BA$409,('Liste Mixte'!$O$3-1)*35+$B59+1,'Calculs Mixte'!AI$7+1)</f>
        <v>5.4936885695388185</v>
      </c>
      <c r="AH59" s="4">
        <f>INDEX('Types de lampes'!$C$78:$BA$409,('Liste Mixte'!$O$3-1)*35+$B59+1,'Calculs Mixte'!AJ$7+1)</f>
        <v>7.9620051506548499</v>
      </c>
      <c r="AI59" s="4">
        <f>INDEX('Types de lampes'!$C$78:$BA$409,('Liste Mixte'!$O$3-1)*35+$B59+1,'Calculs Mixte'!AK$7+1)</f>
        <v>11.431966735617806</v>
      </c>
      <c r="AJ59" s="4">
        <f>INDEX('Types de lampes'!$C$78:$BA$409,('Liste Mixte'!$O$3-1)*35+$B59+1,'Calculs Mixte'!AL$7+1)</f>
        <v>16.162015495884745</v>
      </c>
      <c r="AK59" s="4">
        <f>INDEX('Types de lampes'!$C$78:$BA$409,('Liste Mixte'!$O$3-1)*35+$B59+1,'Calculs Mixte'!AM$7+1)</f>
        <v>9.4784713086405663</v>
      </c>
      <c r="AL59" s="4">
        <f>INDEX('Types de lampes'!$C$78:$BA$409,('Liste Mixte'!$O$3-1)*35+$B59+1,'Calculs Mixte'!AN$7+1)</f>
        <v>1.8952531551193224</v>
      </c>
      <c r="AM59" s="4">
        <f>INDEX('Types de lampes'!$C$78:$BA$409,('Liste Mixte'!$O$3-1)*35+$B59+1,'Calculs Mixte'!AO$7+1)</f>
        <v>2.1050424354549291</v>
      </c>
      <c r="AN59" s="4">
        <f>INDEX('Types de lampes'!$C$78:$BA$409,('Liste Mixte'!$O$3-1)*35+$B59+1,'Calculs Mixte'!AP$7+1)</f>
        <v>2.4713855722917297</v>
      </c>
      <c r="AO59" s="4">
        <f>INDEX('Types de lampes'!$C$78:$BA$409,('Liste Mixte'!$O$3-1)*35+$B59+1,'Calculs Mixte'!AQ$7+1)</f>
        <v>2.8910865451954431</v>
      </c>
      <c r="AP59" s="4">
        <f>INDEX('Types de lampes'!$C$78:$BA$409,('Liste Mixte'!$O$3-1)*35+$B59+1,'Calculs Mixte'!AR$7+1)</f>
        <v>3.293090134965726</v>
      </c>
      <c r="AQ59" s="4">
        <f>INDEX('Types de lampes'!$C$78:$BA$409,('Liste Mixte'!$O$3-1)*35+$B59+1,'Calculs Mixte'!AS$7+1)</f>
        <v>3.6263104664281074</v>
      </c>
      <c r="AR59" s="4">
        <f>INDEX('Types de lampes'!$C$78:$BA$409,('Liste Mixte'!$O$3-1)*35+$B59+1,'Calculs Mixte'!AT$7+1)</f>
        <v>3.8587417292702062</v>
      </c>
      <c r="AS59" s="4">
        <f>INDEX('Types de lampes'!$C$78:$BA$409,('Liste Mixte'!$O$3-1)*35+$B59+1,'Calculs Mixte'!AU$7+1)</f>
        <v>3.9738030714656132</v>
      </c>
      <c r="AT59" s="4">
        <f>INDEX('Types de lampes'!$C$78:$BA$409,('Liste Mixte'!$O$3-1)*35+$B59+1,'Calculs Mixte'!AV$7+1)</f>
        <v>3.9754096390271201</v>
      </c>
      <c r="AU59" s="4">
        <f>INDEX('Types de lampes'!$C$78:$BA$409,('Liste Mixte'!$O$3-1)*35+$B59+1,'Calculs Mixte'!AW$7+1)</f>
        <v>3.8851919689097678</v>
      </c>
      <c r="AV59" s="4">
        <f>INDEX('Types de lampes'!$C$78:$BA$409,('Liste Mixte'!$O$3-1)*35+$B59+1,'Calculs Mixte'!AX$7+1)</f>
        <v>3.7345478567496855</v>
      </c>
      <c r="AW59" s="4">
        <f>INDEX('Types de lampes'!$C$78:$BA$409,('Liste Mixte'!$O$3-1)*35+$B59+1,'Calculs Mixte'!AY$7+1)</f>
        <v>3.5686913836100902</v>
      </c>
      <c r="AX59" s="4">
        <f>INDEX('Types de lampes'!$C$78:$BA$409,('Liste Mixte'!$O$3-1)*35+$B59+1,'Calculs Mixte'!AZ$7+1)</f>
        <v>3.4452908838275218</v>
      </c>
      <c r="AY59" s="4">
        <f>INDEX('Types de lampes'!$C$78:$BA$409,('Liste Mixte'!$O$3-1)*35+$B59+1,'Calculs Mixte'!BA$7+1)</f>
        <v>3.422406861174065</v>
      </c>
      <c r="AZ59" s="4">
        <f>INDEX('Types de lampes'!$C$78:$BA$409,('Liste Mixte'!$O$3-1)*35+$B59+1,'Calculs Mixte'!BB$7+1)</f>
        <v>3.5562410353996783</v>
      </c>
      <c r="BA59" s="4">
        <f>INDEX('Types de lampes'!$C$78:$BA$409,('Liste Mixte'!$O$3-1)*35+$B59+1,'Calculs Mixte'!BC$7+1)</f>
        <v>3.8915405528112319</v>
      </c>
    </row>
    <row r="60" spans="2:53" x14ac:dyDescent="0.25">
      <c r="B60" s="137">
        <v>11</v>
      </c>
      <c r="C60" s="4">
        <f>INDEX('Types de lampes'!$C$78:$BA$409,('Liste Mixte'!$O$3-1)*35+$B60+1,'Calculs Mixte'!E$7+1)</f>
        <v>0</v>
      </c>
      <c r="D60" s="4">
        <f>INDEX('Types de lampes'!$C$78:$BA$409,('Liste Mixte'!$O$3-1)*35+$B60+1,'Calculs Mixte'!F$7+1)</f>
        <v>0</v>
      </c>
      <c r="E60" s="4">
        <f>INDEX('Types de lampes'!$C$78:$BA$409,('Liste Mixte'!$O$3-1)*35+$B60+1,'Calculs Mixte'!G$7+1)</f>
        <v>0</v>
      </c>
      <c r="F60" s="4">
        <f>INDEX('Types de lampes'!$C$78:$BA$409,('Liste Mixte'!$O$3-1)*35+$B60+1,'Calculs Mixte'!H$7+1)</f>
        <v>0</v>
      </c>
      <c r="G60" s="4">
        <f>INDEX('Types de lampes'!$C$78:$BA$409,('Liste Mixte'!$O$3-1)*35+$B60+1,'Calculs Mixte'!I$7+1)</f>
        <v>0</v>
      </c>
      <c r="H60" s="4">
        <f>INDEX('Types de lampes'!$C$78:$BA$409,('Liste Mixte'!$O$3-1)*35+$B60+1,'Calculs Mixte'!J$7+1)</f>
        <v>0</v>
      </c>
      <c r="I60" s="4">
        <f>INDEX('Types de lampes'!$C$78:$BA$409,('Liste Mixte'!$O$3-1)*35+$B60+1,'Calculs Mixte'!K$7+1)</f>
        <v>0</v>
      </c>
      <c r="J60" s="4">
        <f>INDEX('Types de lampes'!$C$78:$BA$409,('Liste Mixte'!$O$3-1)*35+$B60+1,'Calculs Mixte'!L$7+1)</f>
        <v>0</v>
      </c>
      <c r="K60" s="4">
        <f>INDEX('Types de lampes'!$C$78:$BA$409,('Liste Mixte'!$O$3-1)*35+$B60+1,'Calculs Mixte'!M$7+1)</f>
        <v>0</v>
      </c>
      <c r="L60" s="4">
        <f>INDEX('Types de lampes'!$C$78:$BA$409,('Liste Mixte'!$O$3-1)*35+$B60+1,'Calculs Mixte'!N$7+1)</f>
        <v>0</v>
      </c>
      <c r="M60" s="4">
        <f>INDEX('Types de lampes'!$C$78:$BA$409,('Liste Mixte'!$O$3-1)*35+$B60+1,'Calculs Mixte'!O$7+1)</f>
        <v>0</v>
      </c>
      <c r="N60" s="4">
        <f>INDEX('Types de lampes'!$C$78:$BA$409,('Liste Mixte'!$O$3-1)*35+$B60+1,'Calculs Mixte'!P$7+1)</f>
        <v>76.220000000000013</v>
      </c>
      <c r="O60" s="4">
        <f>INDEX('Types de lampes'!$C$78:$BA$409,('Liste Mixte'!$O$3-1)*35+$B60+1,'Calculs Mixte'!Q$7+1)</f>
        <v>0.73933400000000304</v>
      </c>
      <c r="P60" s="4">
        <f>INDEX('Types de lampes'!$C$78:$BA$409,('Liste Mixte'!$O$3-1)*35+$B60+1,'Calculs Mixte'!R$7+1)</f>
        <v>0.50260153979999445</v>
      </c>
      <c r="Q60" s="4">
        <f>INDEX('Types de lampes'!$C$78:$BA$409,('Liste Mixte'!$O$3-1)*35+$B60+1,'Calculs Mixte'!S$7+1)</f>
        <v>0.63468490593606086</v>
      </c>
      <c r="R60" s="4">
        <f>INDEX('Types de lampes'!$C$78:$BA$409,('Liste Mixte'!$O$3-1)*35+$B60+1,'Calculs Mixte'!T$7+1)</f>
        <v>0.94536989239627578</v>
      </c>
      <c r="S60" s="4">
        <f>INDEX('Types de lampes'!$C$78:$BA$409,('Liste Mixte'!$O$3-1)*35+$B60+1,'Calculs Mixte'!U$7+1)</f>
        <v>1.360286747271193</v>
      </c>
      <c r="T60" s="4">
        <f>INDEX('Types de lampes'!$C$78:$BA$409,('Liste Mixte'!$O$3-1)*35+$B60+1,'Calculs Mixte'!V$7+1)</f>
        <v>1.7890521857633375</v>
      </c>
      <c r="U60" s="4">
        <f>INDEX('Types de lampes'!$C$78:$BA$409,('Liste Mixte'!$O$3-1)*35+$B60+1,'Calculs Mixte'!W$7+1)</f>
        <v>2.1863331345757384</v>
      </c>
      <c r="V60" s="4">
        <f>INDEX('Types de lampes'!$C$78:$BA$409,('Liste Mixte'!$O$3-1)*35+$B60+1,'Calculs Mixte'!X$7+1)</f>
        <v>2.5072461809430049</v>
      </c>
      <c r="W60" s="4">
        <f>INDEX('Types de lampes'!$C$78:$BA$409,('Liste Mixte'!$O$3-1)*35+$B60+1,'Calculs Mixte'!Y$7+1)</f>
        <v>2.7144467142391711</v>
      </c>
      <c r="X60" s="4">
        <f>INDEX('Types de lampes'!$C$78:$BA$409,('Liste Mixte'!$O$3-1)*35+$B60+1,'Calculs Mixte'!Z$7+1)</f>
        <v>2.8006975285299047</v>
      </c>
      <c r="Y60" s="4">
        <f>INDEX('Types de lampes'!$C$78:$BA$409,('Liste Mixte'!$O$3-1)*35+$B60+1,'Calculs Mixte'!AA$7+1)</f>
        <v>2.7813127466396557</v>
      </c>
      <c r="Z60" s="4">
        <f>INDEX('Types de lampes'!$C$78:$BA$409,('Liste Mixte'!$O$3-1)*35+$B60+1,'Calculs Mixte'!AB$7+1)</f>
        <v>2.6558373239608088</v>
      </c>
      <c r="AA60" s="4">
        <f>INDEX('Types de lampes'!$C$78:$BA$409,('Liste Mixte'!$O$3-1)*35+$B60+1,'Calculs Mixte'!AC$7+1)</f>
        <v>2.4606239865814645</v>
      </c>
      <c r="AB60" s="4">
        <f>INDEX('Types de lampes'!$C$78:$BA$409,('Liste Mixte'!$O$3-1)*35+$B60+1,'Calculs Mixte'!AD$7+1)</f>
        <v>2.2543339672606701</v>
      </c>
      <c r="AC60" s="4">
        <f>INDEX('Types de lampes'!$C$78:$BA$409,('Liste Mixte'!$O$3-1)*35+$B60+1,'Calculs Mixte'!AE$7+1)</f>
        <v>2.087747800615217</v>
      </c>
      <c r="AD60" s="4">
        <f>INDEX('Types de lampes'!$C$78:$BA$409,('Liste Mixte'!$O$3-1)*35+$B60+1,'Calculs Mixte'!AF$7+1)</f>
        <v>2.0494884001002429</v>
      </c>
      <c r="AE60" s="4">
        <f>INDEX('Types de lampes'!$C$78:$BA$409,('Liste Mixte'!$O$3-1)*35+$B60+1,'Calculs Mixte'!AG$7+1)</f>
        <v>2.2292487347713736</v>
      </c>
      <c r="AF60" s="4">
        <f>INDEX('Types de lampes'!$C$78:$BA$409,('Liste Mixte'!$O$3-1)*35+$B60+1,'Calculs Mixte'!AH$7+1)</f>
        <v>2.7259242471304495</v>
      </c>
      <c r="AG60" s="4">
        <f>INDEX('Types de lampes'!$C$78:$BA$409,('Liste Mixte'!$O$3-1)*35+$B60+1,'Calculs Mixte'!AI$7+1)</f>
        <v>3.6943988055662103</v>
      </c>
      <c r="AH60" s="4">
        <f>INDEX('Types de lampes'!$C$78:$BA$409,('Liste Mixte'!$O$3-1)*35+$B60+1,'Calculs Mixte'!AJ$7+1)</f>
        <v>5.263720210813938</v>
      </c>
      <c r="AI60" s="4">
        <f>INDEX('Types de lampes'!$C$78:$BA$409,('Liste Mixte'!$O$3-1)*35+$B60+1,'Calculs Mixte'!AK$7+1)</f>
        <v>7.6287119117902282</v>
      </c>
      <c r="AJ60" s="4">
        <f>INDEX('Types de lampes'!$C$78:$BA$409,('Liste Mixte'!$O$3-1)*35+$B60+1,'Calculs Mixte'!AL$7+1)</f>
        <v>10.953419290871015</v>
      </c>
      <c r="AK60" s="4">
        <f>INDEX('Types de lampes'!$C$78:$BA$409,('Liste Mixte'!$O$3-1)*35+$B60+1,'Calculs Mixte'!AM$7+1)</f>
        <v>15.4854660100105</v>
      </c>
      <c r="AL60" s="4">
        <f>INDEX('Types de lampes'!$C$78:$BA$409,('Liste Mixte'!$O$3-1)*35+$B60+1,'Calculs Mixte'!AN$7+1)</f>
        <v>9.0816980910695655</v>
      </c>
      <c r="AM60" s="4">
        <f>INDEX('Types de lampes'!$C$78:$BA$409,('Liste Mixte'!$O$3-1)*35+$B60+1,'Calculs Mixte'!AO$7+1)</f>
        <v>1.8159169765329322</v>
      </c>
      <c r="AN60" s="4">
        <f>INDEX('Types de lampes'!$C$78:$BA$409,('Liste Mixte'!$O$3-1)*35+$B60+1,'Calculs Mixte'!AP$7+1)</f>
        <v>2.0169243800172811</v>
      </c>
      <c r="AO60" s="4">
        <f>INDEX('Types de lampes'!$C$78:$BA$409,('Liste Mixte'!$O$3-1)*35+$B60+1,'Calculs Mixte'!AQ$7+1)</f>
        <v>2.3679322227539363</v>
      </c>
      <c r="AP60" s="4">
        <f>INDEX('Types de lampes'!$C$78:$BA$409,('Liste Mixte'!$O$3-1)*35+$B60+1,'Calculs Mixte'!AR$7+1)</f>
        <v>2.7700643177221456</v>
      </c>
      <c r="AQ60" s="4">
        <f>INDEX('Types de lampes'!$C$78:$BA$409,('Liste Mixte'!$O$3-1)*35+$B60+1,'Calculs Mixte'!AS$7+1)</f>
        <v>3.1552398502462307</v>
      </c>
      <c r="AR60" s="4">
        <f>INDEX('Types de lampes'!$C$78:$BA$409,('Liste Mixte'!$O$3-1)*35+$B60+1,'Calculs Mixte'!AT$7+1)</f>
        <v>3.474511423647396</v>
      </c>
      <c r="AS60" s="4">
        <f>INDEX('Types de lampes'!$C$78:$BA$409,('Liste Mixte'!$O$3-1)*35+$B60+1,'Calculs Mixte'!AU$7+1)</f>
        <v>3.6972130057193606</v>
      </c>
      <c r="AT60" s="4">
        <f>INDEX('Types de lampes'!$C$78:$BA$409,('Liste Mixte'!$O$3-1)*35+$B60+1,'Calculs Mixte'!AV$7+1)</f>
        <v>3.8074578266135641</v>
      </c>
      <c r="AU60" s="4">
        <f>INDEX('Types de lampes'!$C$78:$BA$409,('Liste Mixte'!$O$3-1)*35+$B60+1,'Calculs Mixte'!AW$7+1)</f>
        <v>3.808997142509706</v>
      </c>
      <c r="AV60" s="4">
        <f>INDEX('Types de lampes'!$C$78:$BA$409,('Liste Mixte'!$O$3-1)*35+$B60+1,'Calculs Mixte'!AX$7+1)</f>
        <v>3.7225560260251731</v>
      </c>
      <c r="AW60" s="4">
        <f>INDEX('Types de lampes'!$C$78:$BA$409,('Liste Mixte'!$O$3-1)*35+$B60+1,'Calculs Mixte'!AY$7+1)</f>
        <v>3.5782179464671406</v>
      </c>
      <c r="AX60" s="4">
        <f>INDEX('Types de lampes'!$C$78:$BA$409,('Liste Mixte'!$O$3-1)*35+$B60+1,'Calculs Mixte'!AZ$7+1)</f>
        <v>3.4193043024357146</v>
      </c>
      <c r="AY60" s="4">
        <f>INDEX('Types de lampes'!$C$78:$BA$409,('Liste Mixte'!$O$3-1)*35+$B60+1,'Calculs Mixte'!BA$7+1)</f>
        <v>3.3010694049696254</v>
      </c>
      <c r="AZ60" s="4">
        <f>INDEX('Types de lampes'!$C$78:$BA$409,('Liste Mixte'!$O$3-1)*35+$B60+1,'Calculs Mixte'!BB$7+1)</f>
        <v>3.2791433181481739</v>
      </c>
      <c r="BA60" s="4">
        <f>INDEX('Types de lampes'!$C$78:$BA$409,('Liste Mixte'!$O$3-1)*35+$B60+1,'Calculs Mixte'!BC$7+1)</f>
        <v>3.40737513159225</v>
      </c>
    </row>
    <row r="61" spans="2:53" x14ac:dyDescent="0.25">
      <c r="B61" s="137">
        <v>12</v>
      </c>
      <c r="C61" s="4">
        <f>INDEX('Types de lampes'!$C$78:$BA$409,('Liste Mixte'!$O$3-1)*35+$B61+1,'Calculs Mixte'!E$7+1)</f>
        <v>0</v>
      </c>
      <c r="D61" s="4">
        <f>INDEX('Types de lampes'!$C$78:$BA$409,('Liste Mixte'!$O$3-1)*35+$B61+1,'Calculs Mixte'!F$7+1)</f>
        <v>0</v>
      </c>
      <c r="E61" s="4">
        <f>INDEX('Types de lampes'!$C$78:$BA$409,('Liste Mixte'!$O$3-1)*35+$B61+1,'Calculs Mixte'!G$7+1)</f>
        <v>0</v>
      </c>
      <c r="F61" s="4">
        <f>INDEX('Types de lampes'!$C$78:$BA$409,('Liste Mixte'!$O$3-1)*35+$B61+1,'Calculs Mixte'!H$7+1)</f>
        <v>0</v>
      </c>
      <c r="G61" s="4">
        <f>INDEX('Types de lampes'!$C$78:$BA$409,('Liste Mixte'!$O$3-1)*35+$B61+1,'Calculs Mixte'!I$7+1)</f>
        <v>0</v>
      </c>
      <c r="H61" s="4">
        <f>INDEX('Types de lampes'!$C$78:$BA$409,('Liste Mixte'!$O$3-1)*35+$B61+1,'Calculs Mixte'!J$7+1)</f>
        <v>0</v>
      </c>
      <c r="I61" s="4">
        <f>INDEX('Types de lampes'!$C$78:$BA$409,('Liste Mixte'!$O$3-1)*35+$B61+1,'Calculs Mixte'!K$7+1)</f>
        <v>0</v>
      </c>
      <c r="J61" s="4">
        <f>INDEX('Types de lampes'!$C$78:$BA$409,('Liste Mixte'!$O$3-1)*35+$B61+1,'Calculs Mixte'!L$7+1)</f>
        <v>0</v>
      </c>
      <c r="K61" s="4">
        <f>INDEX('Types de lampes'!$C$78:$BA$409,('Liste Mixte'!$O$3-1)*35+$B61+1,'Calculs Mixte'!M$7+1)</f>
        <v>0</v>
      </c>
      <c r="L61" s="4">
        <f>INDEX('Types de lampes'!$C$78:$BA$409,('Liste Mixte'!$O$3-1)*35+$B61+1,'Calculs Mixte'!N$7+1)</f>
        <v>0</v>
      </c>
      <c r="M61" s="4">
        <f>INDEX('Types de lampes'!$C$78:$BA$409,('Liste Mixte'!$O$3-1)*35+$B61+1,'Calculs Mixte'!O$7+1)</f>
        <v>0</v>
      </c>
      <c r="N61" s="4">
        <f>INDEX('Types de lampes'!$C$78:$BA$409,('Liste Mixte'!$O$3-1)*35+$B61+1,'Calculs Mixte'!P$7+1)</f>
        <v>0</v>
      </c>
      <c r="O61" s="4">
        <f>INDEX('Types de lampes'!$C$78:$BA$409,('Liste Mixte'!$O$3-1)*35+$B61+1,'Calculs Mixte'!Q$7+1)</f>
        <v>73.140000000000015</v>
      </c>
      <c r="P61" s="4">
        <f>INDEX('Types de lampes'!$C$78:$BA$409,('Liste Mixte'!$O$3-1)*35+$B61+1,'Calculs Mixte'!R$7+1)</f>
        <v>0.70945800000000292</v>
      </c>
      <c r="Q61" s="4">
        <f>INDEX('Types de lampes'!$C$78:$BA$409,('Liste Mixte'!$O$3-1)*35+$B61+1,'Calculs Mixte'!S$7+1)</f>
        <v>0.48229174259999469</v>
      </c>
      <c r="R61" s="4">
        <f>INDEX('Types de lampes'!$C$78:$BA$409,('Liste Mixte'!$O$3-1)*35+$B61+1,'Calculs Mixte'!T$7+1)</f>
        <v>0.6090377069032209</v>
      </c>
      <c r="S61" s="4">
        <f>INDEX('Types de lampes'!$C$78:$BA$409,('Liste Mixte'!$O$3-1)*35+$B61+1,'Calculs Mixte'!U$7+1)</f>
        <v>0.90716811768385741</v>
      </c>
      <c r="T61" s="4">
        <f>INDEX('Types de lampes'!$C$78:$BA$409,('Liste Mixte'!$O$3-1)*35+$B61+1,'Calculs Mixte'!V$7+1)</f>
        <v>1.3053184557257289</v>
      </c>
      <c r="U61" s="4">
        <f>INDEX('Types de lampes'!$C$78:$BA$409,('Liste Mixte'!$O$3-1)*35+$B61+1,'Calculs Mixte'!W$7+1)</f>
        <v>1.7167577652418067</v>
      </c>
      <c r="V61" s="4">
        <f>INDEX('Types de lampes'!$C$78:$BA$409,('Liste Mixte'!$O$3-1)*35+$B61+1,'Calculs Mixte'!X$7+1)</f>
        <v>2.0979848525697915</v>
      </c>
      <c r="W61" s="4">
        <f>INDEX('Types de lampes'!$C$78:$BA$409,('Liste Mixte'!$O$3-1)*35+$B61+1,'Calculs Mixte'!Y$7+1)</f>
        <v>2.4059300140930384</v>
      </c>
      <c r="X61" s="4">
        <f>INDEX('Types de lampes'!$C$78:$BA$409,('Liste Mixte'!$O$3-1)*35+$B61+1,'Calculs Mixte'!Z$7+1)</f>
        <v>2.6047577103050772</v>
      </c>
      <c r="Y61" s="4">
        <f>INDEX('Types de lampes'!$C$78:$BA$409,('Liste Mixte'!$O$3-1)*35+$B61+1,'Calculs Mixte'!AA$7+1)</f>
        <v>2.6875231859968149</v>
      </c>
      <c r="Z61" s="4">
        <f>INDEX('Types de lampes'!$C$78:$BA$409,('Liste Mixte'!$O$3-1)*35+$B61+1,'Calculs Mixte'!AB$7+1)</f>
        <v>2.6689217303755499</v>
      </c>
      <c r="AA61" s="4">
        <f>INDEX('Types de lampes'!$C$78:$BA$409,('Liste Mixte'!$O$3-1)*35+$B61+1,'Calculs Mixte'!AC$7+1)</f>
        <v>2.5485166868865594</v>
      </c>
      <c r="AB61" s="4">
        <f>INDEX('Types de lampes'!$C$78:$BA$409,('Liste Mixte'!$O$3-1)*35+$B61+1,'Calculs Mixte'!AD$7+1)</f>
        <v>2.3611917918993481</v>
      </c>
      <c r="AC61" s="4">
        <f>INDEX('Types de lampes'!$C$78:$BA$409,('Liste Mixte'!$O$3-1)*35+$B61+1,'Calculs Mixte'!AE$7+1)</f>
        <v>2.1632378163926189</v>
      </c>
      <c r="AD61" s="4">
        <f>INDEX('Types de lampes'!$C$78:$BA$409,('Liste Mixte'!$O$3-1)*35+$B61+1,'Calculs Mixte'!AF$7+1)</f>
        <v>2.0033832870243633</v>
      </c>
      <c r="AE61" s="4">
        <f>INDEX('Types de lampes'!$C$78:$BA$409,('Liste Mixte'!$O$3-1)*35+$B61+1,'Calculs Mixte'!AG$7+1)</f>
        <v>1.9666699236858012</v>
      </c>
      <c r="AF61" s="4">
        <f>INDEX('Types de lampes'!$C$78:$BA$409,('Liste Mixte'!$O$3-1)*35+$B61+1,'Calculs Mixte'!AH$7+1)</f>
        <v>2.1391662616265847</v>
      </c>
      <c r="AG61" s="4">
        <f>INDEX('Types de lampes'!$C$78:$BA$409,('Liste Mixte'!$O$3-1)*35+$B61+1,'Calculs Mixte'!AI$7+1)</f>
        <v>2.6157714436515493</v>
      </c>
      <c r="AH61" s="4">
        <f>INDEX('Types de lampes'!$C$78:$BA$409,('Liste Mixte'!$O$3-1)*35+$B61+1,'Calculs Mixte'!AJ$7+1)</f>
        <v>3.5451105830374261</v>
      </c>
      <c r="AI61" s="4">
        <f>INDEX('Types de lampes'!$C$78:$BA$409,('Liste Mixte'!$O$3-1)*35+$B61+1,'Calculs Mixte'!AK$7+1)</f>
        <v>5.0510167438852198</v>
      </c>
      <c r="AJ61" s="4">
        <f>INDEX('Types de lampes'!$C$78:$BA$409,('Liste Mixte'!$O$3-1)*35+$B61+1,'Calculs Mixte'!AL$7+1)</f>
        <v>7.3204406878553829</v>
      </c>
      <c r="AK61" s="4">
        <f>INDEX('Types de lampes'!$C$78:$BA$409,('Liste Mixte'!$O$3-1)*35+$B61+1,'Calculs Mixte'!AM$7+1)</f>
        <v>10.510798831465573</v>
      </c>
      <c r="AL61" s="4">
        <f>INDEX('Types de lampes'!$C$78:$BA$409,('Liste Mixte'!$O$3-1)*35+$B61+1,'Calculs Mixte'!AN$7+1)</f>
        <v>14.859708527580267</v>
      </c>
      <c r="AM61" s="4">
        <f>INDEX('Types de lampes'!$C$78:$BA$409,('Liste Mixte'!$O$3-1)*35+$B61+1,'Calculs Mixte'!AO$7+1)</f>
        <v>8.7147126525954874</v>
      </c>
      <c r="AN61" s="4">
        <f>INDEX('Types de lampes'!$C$78:$BA$409,('Liste Mixte'!$O$3-1)*35+$B61+1,'Calculs Mixte'!AP$7+1)</f>
        <v>1.7425369675100848</v>
      </c>
      <c r="AO61" s="4">
        <f>INDEX('Types de lampes'!$C$78:$BA$409,('Liste Mixte'!$O$3-1)*35+$B61+1,'Calculs Mixte'!AQ$7+1)</f>
        <v>1.9354217942070842</v>
      </c>
      <c r="AP61" s="4">
        <f>INDEX('Types de lampes'!$C$78:$BA$409,('Liste Mixte'!$O$3-1)*35+$B61+1,'Calculs Mixte'!AR$7+1)</f>
        <v>2.2722456411994609</v>
      </c>
      <c r="AQ61" s="4">
        <f>INDEX('Types de lampes'!$C$78:$BA$409,('Liste Mixte'!$O$3-1)*35+$B61+1,'Calculs Mixte'!AS$7+1)</f>
        <v>2.6581278430621587</v>
      </c>
      <c r="AR61" s="4">
        <f>INDEX('Types de lampes'!$C$78:$BA$409,('Liste Mixte'!$O$3-1)*35+$B61+1,'Calculs Mixte'!AT$7+1)</f>
        <v>3.0277386860011717</v>
      </c>
      <c r="AS61" s="4">
        <f>INDEX('Types de lampes'!$C$78:$BA$409,('Liste Mixte'!$O$3-1)*35+$B61+1,'Calculs Mixte'!AU$7+1)</f>
        <v>3.3341087053997711</v>
      </c>
      <c r="AT61" s="4">
        <f>INDEX('Types de lampes'!$C$78:$BA$409,('Liste Mixte'!$O$3-1)*35+$B61+1,'Calculs Mixte'!AV$7+1)</f>
        <v>3.5478110632158759</v>
      </c>
      <c r="AU61" s="4">
        <f>INDEX('Types de lampes'!$C$78:$BA$409,('Liste Mixte'!$O$3-1)*35+$B61+1,'Calculs Mixte'!AW$7+1)</f>
        <v>3.6536009635071647</v>
      </c>
      <c r="AV61" s="4">
        <f>INDEX('Types de lampes'!$C$78:$BA$409,('Liste Mixte'!$O$3-1)*35+$B61+1,'Calculs Mixte'!AX$7+1)</f>
        <v>3.6550780766617672</v>
      </c>
      <c r="AW61" s="4">
        <f>INDEX('Types de lampes'!$C$78:$BA$409,('Liste Mixte'!$O$3-1)*35+$B61+1,'Calculs Mixte'!AY$7+1)</f>
        <v>3.5721299887625451</v>
      </c>
      <c r="AX61" s="4">
        <f>INDEX('Types de lampes'!$C$78:$BA$409,('Liste Mixte'!$O$3-1)*35+$B61+1,'Calculs Mixte'!AZ$7+1)</f>
        <v>3.4336245159355374</v>
      </c>
      <c r="AY61" s="4">
        <f>INDEX('Types de lampes'!$C$78:$BA$409,('Liste Mixte'!$O$3-1)*35+$B61+1,'Calculs Mixte'!BA$7+1)</f>
        <v>3.2811324675957514</v>
      </c>
      <c r="AZ61" s="4">
        <f>INDEX('Types de lampes'!$C$78:$BA$409,('Liste Mixte'!$O$3-1)*35+$B61+1,'Calculs Mixte'!BB$7+1)</f>
        <v>3.1676753644644244</v>
      </c>
      <c r="BA61" s="4">
        <f>INDEX('Types de lampes'!$C$78:$BA$409,('Liste Mixte'!$O$3-1)*35+$B61+1,'Calculs Mixte'!BC$7+1)</f>
        <v>3.1466352963704729</v>
      </c>
    </row>
    <row r="62" spans="2:53" x14ac:dyDescent="0.25">
      <c r="B62" s="137">
        <v>13</v>
      </c>
      <c r="C62" s="4">
        <f>INDEX('Types de lampes'!$C$78:$BA$409,('Liste Mixte'!$O$3-1)*35+$B62+1,'Calculs Mixte'!E$7+1)</f>
        <v>0</v>
      </c>
      <c r="D62" s="4">
        <f>INDEX('Types de lampes'!$C$78:$BA$409,('Liste Mixte'!$O$3-1)*35+$B62+1,'Calculs Mixte'!F$7+1)</f>
        <v>0</v>
      </c>
      <c r="E62" s="4">
        <f>INDEX('Types de lampes'!$C$78:$BA$409,('Liste Mixte'!$O$3-1)*35+$B62+1,'Calculs Mixte'!G$7+1)</f>
        <v>0</v>
      </c>
      <c r="F62" s="4">
        <f>INDEX('Types de lampes'!$C$78:$BA$409,('Liste Mixte'!$O$3-1)*35+$B62+1,'Calculs Mixte'!H$7+1)</f>
        <v>0</v>
      </c>
      <c r="G62" s="4">
        <f>INDEX('Types de lampes'!$C$78:$BA$409,('Liste Mixte'!$O$3-1)*35+$B62+1,'Calculs Mixte'!I$7+1)</f>
        <v>0</v>
      </c>
      <c r="H62" s="4">
        <f>INDEX('Types de lampes'!$C$78:$BA$409,('Liste Mixte'!$O$3-1)*35+$B62+1,'Calculs Mixte'!J$7+1)</f>
        <v>0</v>
      </c>
      <c r="I62" s="4">
        <f>INDEX('Types de lampes'!$C$78:$BA$409,('Liste Mixte'!$O$3-1)*35+$B62+1,'Calculs Mixte'!K$7+1)</f>
        <v>0</v>
      </c>
      <c r="J62" s="4">
        <f>INDEX('Types de lampes'!$C$78:$BA$409,('Liste Mixte'!$O$3-1)*35+$B62+1,'Calculs Mixte'!L$7+1)</f>
        <v>0</v>
      </c>
      <c r="K62" s="4">
        <f>INDEX('Types de lampes'!$C$78:$BA$409,('Liste Mixte'!$O$3-1)*35+$B62+1,'Calculs Mixte'!M$7+1)</f>
        <v>0</v>
      </c>
      <c r="L62" s="4">
        <f>INDEX('Types de lampes'!$C$78:$BA$409,('Liste Mixte'!$O$3-1)*35+$B62+1,'Calculs Mixte'!N$7+1)</f>
        <v>0</v>
      </c>
      <c r="M62" s="4">
        <f>INDEX('Types de lampes'!$C$78:$BA$409,('Liste Mixte'!$O$3-1)*35+$B62+1,'Calculs Mixte'!O$7+1)</f>
        <v>0</v>
      </c>
      <c r="N62" s="4">
        <f>INDEX('Types de lampes'!$C$78:$BA$409,('Liste Mixte'!$O$3-1)*35+$B62+1,'Calculs Mixte'!P$7+1)</f>
        <v>0</v>
      </c>
      <c r="O62" s="4">
        <f>INDEX('Types de lampes'!$C$78:$BA$409,('Liste Mixte'!$O$3-1)*35+$B62+1,'Calculs Mixte'!Q$7+1)</f>
        <v>0</v>
      </c>
      <c r="P62" s="4">
        <f>INDEX('Types de lampes'!$C$78:$BA$409,('Liste Mixte'!$O$3-1)*35+$B62+1,'Calculs Mixte'!R$7+1)</f>
        <v>70.410000000000011</v>
      </c>
      <c r="Q62" s="4">
        <f>INDEX('Types de lampes'!$C$78:$BA$409,('Liste Mixte'!$O$3-1)*35+$B62+1,'Calculs Mixte'!S$7+1)</f>
        <v>0.68297700000000272</v>
      </c>
      <c r="R62" s="4">
        <f>INDEX('Types de lampes'!$C$78:$BA$409,('Liste Mixte'!$O$3-1)*35+$B62+1,'Calculs Mixte'!T$7+1)</f>
        <v>0.46428987689999485</v>
      </c>
      <c r="S62" s="4">
        <f>INDEX('Types de lampes'!$C$78:$BA$409,('Liste Mixte'!$O$3-1)*35+$B62+1,'Calculs Mixte'!U$7+1)</f>
        <v>0.58630496230593077</v>
      </c>
      <c r="T62" s="4">
        <f>INDEX('Types de lampes'!$C$78:$BA$409,('Liste Mixte'!$O$3-1)*35+$B62+1,'Calculs Mixte'!V$7+1)</f>
        <v>0.87330745373421381</v>
      </c>
      <c r="U62" s="4">
        <f>INDEX('Types de lampes'!$C$78:$BA$409,('Liste Mixte'!$O$3-1)*35+$B62+1,'Calculs Mixte'!W$7+1)</f>
        <v>1.2565965609467946</v>
      </c>
      <c r="V62" s="4">
        <f>INDEX('Types de lampes'!$C$78:$BA$409,('Liste Mixte'!$O$3-1)*35+$B62+1,'Calculs Mixte'!X$7+1)</f>
        <v>1.6526786197795407</v>
      </c>
      <c r="W62" s="4">
        <f>INDEX('Types de lampes'!$C$78:$BA$409,('Liste Mixte'!$O$3-1)*35+$B62+1,'Calculs Mixte'!Y$7+1)</f>
        <v>2.0196761480645202</v>
      </c>
      <c r="X62" s="4">
        <f>INDEX('Types de lampes'!$C$78:$BA$409,('Liste Mixte'!$O$3-1)*35+$B62+1,'Calculs Mixte'!Z$7+1)</f>
        <v>2.3161270480214768</v>
      </c>
      <c r="Y62" s="4">
        <f>INDEX('Types de lampes'!$C$78:$BA$409,('Liste Mixte'!$O$3-1)*35+$B62+1,'Calculs Mixte'!AA$7+1)</f>
        <v>2.507533365908948</v>
      </c>
      <c r="Z62" s="4">
        <f>INDEX('Types de lampes'!$C$78:$BA$409,('Liste Mixte'!$O$3-1)*35+$B62+1,'Calculs Mixte'!AB$7+1)</f>
        <v>2.5872095642061215</v>
      </c>
      <c r="AA62" s="4">
        <f>INDEX('Types de lampes'!$C$78:$BA$409,('Liste Mixte'!$O$3-1)*35+$B62+1,'Calculs Mixte'!AC$7+1)</f>
        <v>2.5693024205050925</v>
      </c>
      <c r="AB62" s="4">
        <f>INDEX('Types de lampes'!$C$78:$BA$409,('Liste Mixte'!$O$3-1)*35+$B62+1,'Calculs Mixte'!AD$7+1)</f>
        <v>2.4533915767525656</v>
      </c>
      <c r="AC62" s="4">
        <f>INDEX('Types de lampes'!$C$78:$BA$409,('Liste Mixte'!$O$3-1)*35+$B62+1,'Calculs Mixte'!AE$7+1)</f>
        <v>2.2730587102492903</v>
      </c>
      <c r="AD62" s="4">
        <f>INDEX('Types de lampes'!$C$78:$BA$409,('Liste Mixte'!$O$3-1)*35+$B62+1,'Calculs Mixte'!AF$7+1)</f>
        <v>2.0824935008504823</v>
      </c>
      <c r="AE62" s="4">
        <f>INDEX('Types de lampes'!$C$78:$BA$409,('Liste Mixte'!$O$3-1)*35+$B62+1,'Calculs Mixte'!AG$7+1)</f>
        <v>1.9286056499779247</v>
      </c>
      <c r="AF62" s="4">
        <f>INDEX('Types de lampes'!$C$78:$BA$409,('Liste Mixte'!$O$3-1)*35+$B62+1,'Calculs Mixte'!AH$7+1)</f>
        <v>1.8932626377730004</v>
      </c>
      <c r="AG62" s="4">
        <f>INDEX('Types de lampes'!$C$78:$BA$409,('Liste Mixte'!$O$3-1)*35+$B62+1,'Calculs Mixte'!AI$7+1)</f>
        <v>2.0593204331573398</v>
      </c>
      <c r="AH62" s="4">
        <f>INDEX('Types de lampes'!$C$78:$BA$409,('Liste Mixte'!$O$3-1)*35+$B62+1,'Calculs Mixte'!AJ$7+1)</f>
        <v>2.5181360042043419</v>
      </c>
      <c r="AI62" s="4">
        <f>INDEX('Types de lampes'!$C$78:$BA$409,('Liste Mixte'!$O$3-1)*35+$B62+1,'Calculs Mixte'!AK$7+1)</f>
        <v>3.4127869312505488</v>
      </c>
      <c r="AJ62" s="4">
        <f>INDEX('Types de lampes'!$C$78:$BA$409,('Liste Mixte'!$O$3-1)*35+$B62+1,'Calculs Mixte'!AL$7+1)</f>
        <v>4.862484125471128</v>
      </c>
      <c r="AK62" s="4">
        <f>INDEX('Types de lampes'!$C$78:$BA$409,('Liste Mixte'!$O$3-1)*35+$B62+1,'Calculs Mixte'!AM$7+1)</f>
        <v>7.0472002848222237</v>
      </c>
      <c r="AL62" s="4">
        <f>INDEX('Types de lampes'!$C$78:$BA$409,('Liste Mixte'!$O$3-1)*35+$B62+1,'Calculs Mixte'!AN$7+1)</f>
        <v>10.118476151538022</v>
      </c>
      <c r="AM62" s="4">
        <f>INDEX('Types de lampes'!$C$78:$BA$409,('Liste Mixte'!$O$3-1)*35+$B62+1,'Calculs Mixte'!AO$7+1)</f>
        <v>14.30505984997165</v>
      </c>
      <c r="AN62" s="4">
        <f>INDEX('Types de lampes'!$C$78:$BA$409,('Liste Mixte'!$O$3-1)*35+$B62+1,'Calculs Mixte'!AP$7+1)</f>
        <v>8.3894301048570981</v>
      </c>
      <c r="AO62" s="4">
        <f>INDEX('Types de lampes'!$C$78:$BA$409,('Liste Mixte'!$O$3-1)*35+$B62+1,'Calculs Mixte'!AQ$7+1)</f>
        <v>1.6774955958761972</v>
      </c>
      <c r="AP62" s="4">
        <f>INDEX('Types de lampes'!$C$78:$BA$409,('Liste Mixte'!$O$3-1)*35+$B62+1,'Calculs Mixte'!AR$7+1)</f>
        <v>1.8631808658753184</v>
      </c>
      <c r="AQ62" s="4">
        <f>INDEX('Types de lampes'!$C$78:$BA$409,('Liste Mixte'!$O$3-1)*35+$B62+1,'Calculs Mixte'!AS$7+1)</f>
        <v>2.1874325348216304</v>
      </c>
      <c r="AR62" s="4">
        <f>INDEX('Types de lampes'!$C$78:$BA$409,('Liste Mixte'!$O$3-1)*35+$B62+1,'Calculs Mixte'!AT$7+1)</f>
        <v>2.5589114223408065</v>
      </c>
      <c r="AS62" s="4">
        <f>INDEX('Types de lampes'!$C$78:$BA$409,('Liste Mixte'!$O$3-1)*35+$B62+1,'Calculs Mixte'!AU$7+1)</f>
        <v>2.9147262904203237</v>
      </c>
      <c r="AT62" s="4">
        <f>INDEX('Types de lampes'!$C$78:$BA$409,('Liste Mixte'!$O$3-1)*35+$B62+1,'Calculs Mixte'!AV$7+1)</f>
        <v>3.2096608414984669</v>
      </c>
      <c r="AU62" s="4">
        <f>INDEX('Types de lampes'!$C$78:$BA$409,('Liste Mixte'!$O$3-1)*35+$B62+1,'Calculs Mixte'!AW$7+1)</f>
        <v>3.4153866141786957</v>
      </c>
      <c r="AV62" s="4">
        <f>INDEX('Types de lampes'!$C$78:$BA$409,('Liste Mixte'!$O$3-1)*35+$B62+1,'Calculs Mixte'!AX$7+1)</f>
        <v>3.5172278348446739</v>
      </c>
      <c r="AW62" s="4">
        <f>INDEX('Types de lampes'!$C$78:$BA$409,('Liste Mixte'!$O$3-1)*35+$B62+1,'Calculs Mixte'!AY$7+1)</f>
        <v>3.518649813751094</v>
      </c>
      <c r="AX62" s="4">
        <f>INDEX('Types de lampes'!$C$78:$BA$409,('Liste Mixte'!$O$3-1)*35+$B62+1,'Calculs Mixte'!AZ$7+1)</f>
        <v>3.4387978193706696</v>
      </c>
      <c r="AY62" s="4">
        <f>INDEX('Types de lampes'!$C$78:$BA$409,('Liste Mixte'!$O$3-1)*35+$B62+1,'Calculs Mixte'!BA$7+1)</f>
        <v>3.3054621570552527</v>
      </c>
      <c r="AZ62" s="4">
        <f>INDEX('Types de lampes'!$C$78:$BA$409,('Liste Mixte'!$O$3-1)*35+$B62+1,'Calculs Mixte'!BB$7+1)</f>
        <v>3.1586619776239653</v>
      </c>
      <c r="BA62" s="4">
        <f>INDEX('Types de lampes'!$C$78:$BA$409,('Liste Mixte'!$O$3-1)*35+$B62+1,'Calculs Mixte'!BC$7+1)</f>
        <v>3.0494397376529956</v>
      </c>
    </row>
    <row r="63" spans="2:53" x14ac:dyDescent="0.25">
      <c r="B63" s="137">
        <v>14</v>
      </c>
      <c r="C63" s="4">
        <f>INDEX('Types de lampes'!$C$78:$BA$409,('Liste Mixte'!$O$3-1)*35+$B63+1,'Calculs Mixte'!E$7+1)</f>
        <v>0</v>
      </c>
      <c r="D63" s="4">
        <f>INDEX('Types de lampes'!$C$78:$BA$409,('Liste Mixte'!$O$3-1)*35+$B63+1,'Calculs Mixte'!F$7+1)</f>
        <v>0</v>
      </c>
      <c r="E63" s="4">
        <f>INDEX('Types de lampes'!$C$78:$BA$409,('Liste Mixte'!$O$3-1)*35+$B63+1,'Calculs Mixte'!G$7+1)</f>
        <v>0</v>
      </c>
      <c r="F63" s="4">
        <f>INDEX('Types de lampes'!$C$78:$BA$409,('Liste Mixte'!$O$3-1)*35+$B63+1,'Calculs Mixte'!H$7+1)</f>
        <v>0</v>
      </c>
      <c r="G63" s="4">
        <f>INDEX('Types de lampes'!$C$78:$BA$409,('Liste Mixte'!$O$3-1)*35+$B63+1,'Calculs Mixte'!I$7+1)</f>
        <v>0</v>
      </c>
      <c r="H63" s="4">
        <f>INDEX('Types de lampes'!$C$78:$BA$409,('Liste Mixte'!$O$3-1)*35+$B63+1,'Calculs Mixte'!J$7+1)</f>
        <v>0</v>
      </c>
      <c r="I63" s="4">
        <f>INDEX('Types de lampes'!$C$78:$BA$409,('Liste Mixte'!$O$3-1)*35+$B63+1,'Calculs Mixte'!K$7+1)</f>
        <v>0</v>
      </c>
      <c r="J63" s="4">
        <f>INDEX('Types de lampes'!$C$78:$BA$409,('Liste Mixte'!$O$3-1)*35+$B63+1,'Calculs Mixte'!L$7+1)</f>
        <v>0</v>
      </c>
      <c r="K63" s="4">
        <f>INDEX('Types de lampes'!$C$78:$BA$409,('Liste Mixte'!$O$3-1)*35+$B63+1,'Calculs Mixte'!M$7+1)</f>
        <v>0</v>
      </c>
      <c r="L63" s="4">
        <f>INDEX('Types de lampes'!$C$78:$BA$409,('Liste Mixte'!$O$3-1)*35+$B63+1,'Calculs Mixte'!N$7+1)</f>
        <v>0</v>
      </c>
      <c r="M63" s="4">
        <f>INDEX('Types de lampes'!$C$78:$BA$409,('Liste Mixte'!$O$3-1)*35+$B63+1,'Calculs Mixte'!O$7+1)</f>
        <v>0</v>
      </c>
      <c r="N63" s="4">
        <f>INDEX('Types de lampes'!$C$78:$BA$409,('Liste Mixte'!$O$3-1)*35+$B63+1,'Calculs Mixte'!P$7+1)</f>
        <v>0</v>
      </c>
      <c r="O63" s="4">
        <f>INDEX('Types de lampes'!$C$78:$BA$409,('Liste Mixte'!$O$3-1)*35+$B63+1,'Calculs Mixte'!Q$7+1)</f>
        <v>0</v>
      </c>
      <c r="P63" s="4">
        <f>INDEX('Types de lampes'!$C$78:$BA$409,('Liste Mixte'!$O$3-1)*35+$B63+1,'Calculs Mixte'!R$7+1)</f>
        <v>0</v>
      </c>
      <c r="Q63" s="4">
        <f>INDEX('Types de lampes'!$C$78:$BA$409,('Liste Mixte'!$O$3-1)*35+$B63+1,'Calculs Mixte'!S$7+1)</f>
        <v>68.050000000000011</v>
      </c>
      <c r="R63" s="4">
        <f>INDEX('Types de lampes'!$C$78:$BA$409,('Liste Mixte'!$O$3-1)*35+$B63+1,'Calculs Mixte'!T$7+1)</f>
        <v>0.6600850000000027</v>
      </c>
      <c r="S63" s="4">
        <f>INDEX('Types de lampes'!$C$78:$BA$409,('Liste Mixte'!$O$3-1)*35+$B63+1,'Calculs Mixte'!U$7+1)</f>
        <v>0.44872782449999504</v>
      </c>
      <c r="T63" s="4">
        <f>INDEX('Types de lampes'!$C$78:$BA$409,('Liste Mixte'!$O$3-1)*35+$B63+1,'Calculs Mixte'!V$7+1)</f>
        <v>0.56665321239765076</v>
      </c>
      <c r="U63" s="4">
        <f>INDEX('Types de lampes'!$C$78:$BA$409,('Liste Mixte'!$O$3-1)*35+$B63+1,'Calculs Mixte'!W$7+1)</f>
        <v>0.84403596401950365</v>
      </c>
      <c r="V63" s="4">
        <f>INDEX('Types de lampes'!$C$78:$BA$409,('Liste Mixte'!$O$3-1)*35+$B63+1,'Calculs Mixte'!X$7+1)</f>
        <v>1.214477999892478</v>
      </c>
      <c r="W63" s="4">
        <f>INDEX('Types de lampes'!$C$78:$BA$409,('Liste Mixte'!$O$3-1)*35+$B63+1,'Calculs Mixte'!Y$7+1)</f>
        <v>1.5972841936656406</v>
      </c>
      <c r="X63" s="4">
        <f>INDEX('Types de lampes'!$C$78:$BA$409,('Liste Mixte'!$O$3-1)*35+$B63+1,'Calculs Mixte'!Z$7+1)</f>
        <v>1.9519807112028207</v>
      </c>
      <c r="Y63" s="4">
        <f>INDEX('Types de lampes'!$C$78:$BA$409,('Liste Mixte'!$O$3-1)*35+$B63+1,'Calculs Mixte'!AA$7+1)</f>
        <v>2.2384951799156583</v>
      </c>
      <c r="Z63" s="4">
        <f>INDEX('Types de lampes'!$C$78:$BA$409,('Liste Mixte'!$O$3-1)*35+$B63+1,'Calculs Mixte'!AB$7+1)</f>
        <v>2.4234859473100969</v>
      </c>
      <c r="AA63" s="4">
        <f>INDEX('Types de lampes'!$C$78:$BA$409,('Liste Mixte'!$O$3-1)*35+$B63+1,'Calculs Mixte'!AC$7+1)</f>
        <v>2.500491561485962</v>
      </c>
      <c r="AB63" s="4">
        <f>INDEX('Types de lampes'!$C$78:$BA$409,('Liste Mixte'!$O$3-1)*35+$B63+1,'Calculs Mixte'!AD$7+1)</f>
        <v>2.4831846288222064</v>
      </c>
      <c r="AC63" s="4">
        <f>INDEX('Types de lampes'!$C$78:$BA$409,('Liste Mixte'!$O$3-1)*35+$B63+1,'Calculs Mixte'!AE$7+1)</f>
        <v>2.3711588808125565</v>
      </c>
      <c r="AD63" s="4">
        <f>INDEX('Types de lampes'!$C$78:$BA$409,('Liste Mixte'!$O$3-1)*35+$B63+1,'Calculs Mixte'!AF$7+1)</f>
        <v>2.1968704052331232</v>
      </c>
      <c r="AE63" s="4">
        <f>INDEX('Types de lampes'!$C$78:$BA$409,('Liste Mixte'!$O$3-1)*35+$B63+1,'Calculs Mixte'!AG$7+1)</f>
        <v>2.0126925540814562</v>
      </c>
      <c r="AF63" s="4">
        <f>INDEX('Types de lampes'!$C$78:$BA$409,('Liste Mixte'!$O$3-1)*35+$B63+1,'Calculs Mixte'!AH$7+1)</f>
        <v>1.8639627109927253</v>
      </c>
      <c r="AG63" s="4">
        <f>INDEX('Types de lampes'!$C$78:$BA$409,('Liste Mixte'!$O$3-1)*35+$B63+1,'Calculs Mixte'!AI$7+1)</f>
        <v>1.8298043246762206</v>
      </c>
      <c r="AH63" s="4">
        <f>INDEX('Types de lampes'!$C$78:$BA$409,('Liste Mixte'!$O$3-1)*35+$B63+1,'Calculs Mixte'!AJ$7+1)</f>
        <v>1.9902962004879561</v>
      </c>
      <c r="AI63" s="4">
        <f>INDEX('Types de lampes'!$C$78:$BA$409,('Liste Mixte'!$O$3-1)*35+$B63+1,'Calculs Mixte'!AK$7+1)</f>
        <v>2.4337332067334962</v>
      </c>
      <c r="AJ63" s="4">
        <f>INDEX('Types de lampes'!$C$78:$BA$409,('Liste Mixte'!$O$3-1)*35+$B63+1,'Calculs Mixte'!AL$7+1)</f>
        <v>3.2983972542479743</v>
      </c>
      <c r="AK63" s="4">
        <f>INDEX('Types de lampes'!$C$78:$BA$409,('Liste Mixte'!$O$3-1)*35+$B63+1,'Calculs Mixte'!AM$7+1)</f>
        <v>4.6995035469153565</v>
      </c>
      <c r="AL63" s="4">
        <f>INDEX('Types de lampes'!$C$78:$BA$409,('Liste Mixte'!$O$3-1)*35+$B63+1,'Calculs Mixte'!AN$7+1)</f>
        <v>6.8109924638851345</v>
      </c>
      <c r="AM63" s="4">
        <f>INDEX('Types de lampes'!$C$78:$BA$409,('Liste Mixte'!$O$3-1)*35+$B63+1,'Calculs Mixte'!AO$7+1)</f>
        <v>9.7793254099156712</v>
      </c>
      <c r="AN63" s="4">
        <f>INDEX('Types de lampes'!$C$78:$BA$409,('Liste Mixte'!$O$3-1)*35+$B63+1,'Calculs Mixte'!AP$7+1)</f>
        <v>13.825583337460174</v>
      </c>
      <c r="AO63" s="4">
        <f>INDEX('Types de lampes'!$C$78:$BA$409,('Liste Mixte'!$O$3-1)*35+$B63+1,'Calculs Mixte'!AQ$7+1)</f>
        <v>8.1082334701821548</v>
      </c>
      <c r="AP63" s="4">
        <f>INDEX('Types de lampes'!$C$78:$BA$409,('Liste Mixte'!$O$3-1)*35+$B63+1,'Calculs Mixte'!AR$7+1)</f>
        <v>1.6212693551963531</v>
      </c>
      <c r="AQ63" s="4">
        <f>INDEX('Types de lampes'!$C$78:$BA$409,('Liste Mixte'!$O$3-1)*35+$B63+1,'Calculs Mixte'!AS$7+1)</f>
        <v>1.8007308325921805</v>
      </c>
      <c r="AR63" s="4">
        <f>INDEX('Types de lampes'!$C$78:$BA$409,('Liste Mixte'!$O$3-1)*35+$B63+1,'Calculs Mixte'!AT$7+1)</f>
        <v>2.1141142450591102</v>
      </c>
      <c r="AS63" s="4">
        <f>INDEX('Types de lampes'!$C$78:$BA$409,('Liste Mixte'!$O$3-1)*35+$B63+1,'Calculs Mixte'!AU$7+1)</f>
        <v>2.4731419157831542</v>
      </c>
      <c r="AT63" s="4">
        <f>INDEX('Types de lampes'!$C$78:$BA$409,('Liste Mixte'!$O$3-1)*35+$B63+1,'Calculs Mixte'!AV$7+1)</f>
        <v>2.8170305931416424</v>
      </c>
      <c r="AU63" s="4">
        <f>INDEX('Types de lampes'!$C$78:$BA$409,('Liste Mixte'!$O$3-1)*35+$B63+1,'Calculs Mixte'!AW$7+1)</f>
        <v>3.102079537906131</v>
      </c>
      <c r="AV63" s="4">
        <f>INDEX('Types de lampes'!$C$78:$BA$409,('Liste Mixte'!$O$3-1)*35+$B63+1,'Calculs Mixte'!AX$7+1)</f>
        <v>3.3009098010916098</v>
      </c>
      <c r="AW63" s="4">
        <f>INDEX('Types de lampes'!$C$78:$BA$409,('Liste Mixte'!$O$3-1)*35+$B63+1,'Calculs Mixte'!AY$7+1)</f>
        <v>3.3993375111657445</v>
      </c>
      <c r="AX63" s="4">
        <f>INDEX('Types de lampes'!$C$78:$BA$409,('Liste Mixte'!$O$3-1)*35+$B63+1,'Calculs Mixte'!AZ$7+1)</f>
        <v>3.4007118282312447</v>
      </c>
      <c r="AY63" s="4">
        <f>INDEX('Types de lampes'!$C$78:$BA$409,('Liste Mixte'!$O$3-1)*35+$B63+1,'Calculs Mixte'!BA$7+1)</f>
        <v>3.3235363102993052</v>
      </c>
      <c r="AZ63" s="4">
        <f>INDEX('Types de lampes'!$C$78:$BA$409,('Liste Mixte'!$O$3-1)*35+$B63+1,'Calculs Mixte'!BB$7+1)</f>
        <v>3.1946697882063622</v>
      </c>
      <c r="BA63" s="4">
        <f>INDEX('Types de lampes'!$C$78:$BA$409,('Liste Mixte'!$O$3-1)*35+$B63+1,'Calculs Mixte'!BC$7+1)</f>
        <v>3.0527900522271105</v>
      </c>
    </row>
    <row r="64" spans="2:53" x14ac:dyDescent="0.25">
      <c r="B64" s="137">
        <v>15</v>
      </c>
      <c r="C64" s="4">
        <f>INDEX('Types de lampes'!$C$78:$BA$409,('Liste Mixte'!$O$3-1)*35+$B64+1,'Calculs Mixte'!E$7+1)</f>
        <v>0</v>
      </c>
      <c r="D64" s="4">
        <f>INDEX('Types de lampes'!$C$78:$BA$409,('Liste Mixte'!$O$3-1)*35+$B64+1,'Calculs Mixte'!F$7+1)</f>
        <v>0</v>
      </c>
      <c r="E64" s="4">
        <f>INDEX('Types de lampes'!$C$78:$BA$409,('Liste Mixte'!$O$3-1)*35+$B64+1,'Calculs Mixte'!G$7+1)</f>
        <v>0</v>
      </c>
      <c r="F64" s="4">
        <f>INDEX('Types de lampes'!$C$78:$BA$409,('Liste Mixte'!$O$3-1)*35+$B64+1,'Calculs Mixte'!H$7+1)</f>
        <v>0</v>
      </c>
      <c r="G64" s="4">
        <f>INDEX('Types de lampes'!$C$78:$BA$409,('Liste Mixte'!$O$3-1)*35+$B64+1,'Calculs Mixte'!I$7+1)</f>
        <v>0</v>
      </c>
      <c r="H64" s="4">
        <f>INDEX('Types de lampes'!$C$78:$BA$409,('Liste Mixte'!$O$3-1)*35+$B64+1,'Calculs Mixte'!J$7+1)</f>
        <v>0</v>
      </c>
      <c r="I64" s="4">
        <f>INDEX('Types de lampes'!$C$78:$BA$409,('Liste Mixte'!$O$3-1)*35+$B64+1,'Calculs Mixte'!K$7+1)</f>
        <v>0</v>
      </c>
      <c r="J64" s="4">
        <f>INDEX('Types de lampes'!$C$78:$BA$409,('Liste Mixte'!$O$3-1)*35+$B64+1,'Calculs Mixte'!L$7+1)</f>
        <v>0</v>
      </c>
      <c r="K64" s="4">
        <f>INDEX('Types de lampes'!$C$78:$BA$409,('Liste Mixte'!$O$3-1)*35+$B64+1,'Calculs Mixte'!M$7+1)</f>
        <v>0</v>
      </c>
      <c r="L64" s="4">
        <f>INDEX('Types de lampes'!$C$78:$BA$409,('Liste Mixte'!$O$3-1)*35+$B64+1,'Calculs Mixte'!N$7+1)</f>
        <v>0</v>
      </c>
      <c r="M64" s="4">
        <f>INDEX('Types de lampes'!$C$78:$BA$409,('Liste Mixte'!$O$3-1)*35+$B64+1,'Calculs Mixte'!O$7+1)</f>
        <v>0</v>
      </c>
      <c r="N64" s="4">
        <f>INDEX('Types de lampes'!$C$78:$BA$409,('Liste Mixte'!$O$3-1)*35+$B64+1,'Calculs Mixte'!P$7+1)</f>
        <v>0</v>
      </c>
      <c r="O64" s="4">
        <f>INDEX('Types de lampes'!$C$78:$BA$409,('Liste Mixte'!$O$3-1)*35+$B64+1,'Calculs Mixte'!Q$7+1)</f>
        <v>0</v>
      </c>
      <c r="P64" s="4">
        <f>INDEX('Types de lampes'!$C$78:$BA$409,('Liste Mixte'!$O$3-1)*35+$B64+1,'Calculs Mixte'!R$7+1)</f>
        <v>0</v>
      </c>
      <c r="Q64" s="4">
        <f>INDEX('Types de lampes'!$C$78:$BA$409,('Liste Mixte'!$O$3-1)*35+$B64+1,'Calculs Mixte'!S$7+1)</f>
        <v>0</v>
      </c>
      <c r="R64" s="4">
        <f>INDEX('Types de lampes'!$C$78:$BA$409,('Liste Mixte'!$O$3-1)*35+$B64+1,'Calculs Mixte'!T$7+1)</f>
        <v>66.010000000000019</v>
      </c>
      <c r="S64" s="4">
        <f>INDEX('Types de lampes'!$C$78:$BA$409,('Liste Mixte'!$O$3-1)*35+$B64+1,'Calculs Mixte'!U$7+1)</f>
        <v>0.64029700000000267</v>
      </c>
      <c r="T64" s="4">
        <f>INDEX('Types de lampes'!$C$78:$BA$409,('Liste Mixte'!$O$3-1)*35+$B64+1,'Calculs Mixte'!V$7+1)</f>
        <v>0.43527588089999519</v>
      </c>
      <c r="U64" s="4">
        <f>INDEX('Types de lampes'!$C$78:$BA$409,('Liste Mixte'!$O$3-1)*35+$B64+1,'Calculs Mixte'!W$7+1)</f>
        <v>0.5496661065447308</v>
      </c>
      <c r="V64" s="4">
        <f>INDEX('Types de lampes'!$C$78:$BA$409,('Liste Mixte'!$O$3-1)*35+$B64+1,'Calculs Mixte'!X$7+1)</f>
        <v>0.81873348985933048</v>
      </c>
      <c r="W64" s="4">
        <f>INDEX('Types de lampes'!$C$78:$BA$409,('Liste Mixte'!$O$3-1)*35+$B64+1,'Calculs Mixte'!Y$7+1)</f>
        <v>1.1780704301675602</v>
      </c>
      <c r="X64" s="4">
        <f>INDEX('Types de lampes'!$C$78:$BA$409,('Liste Mixte'!$O$3-1)*35+$B64+1,'Calculs Mixte'!Z$7+1)</f>
        <v>1.5494008761773539</v>
      </c>
      <c r="Y64" s="4">
        <f>INDEX('Types de lampes'!$C$78:$BA$409,('Liste Mixte'!$O$3-1)*35+$B64+1,'Calculs Mixte'!AA$7+1)</f>
        <v>1.8934643166274534</v>
      </c>
      <c r="Z64" s="4">
        <f>INDEX('Types de lampes'!$C$78:$BA$409,('Liste Mixte'!$O$3-1)*35+$B64+1,'Calculs Mixte'!AB$7+1)</f>
        <v>2.1713896668072388</v>
      </c>
      <c r="AA64" s="4">
        <f>INDEX('Types de lampes'!$C$78:$BA$409,('Liste Mixte'!$O$3-1)*35+$B64+1,'Calculs Mixte'!AC$7+1)</f>
        <v>2.3508347888602423</v>
      </c>
      <c r="AB64" s="4">
        <f>INDEX('Types de lampes'!$C$78:$BA$409,('Liste Mixte'!$O$3-1)*35+$B64+1,'Calculs Mixte'!AD$7+1)</f>
        <v>2.4255319320159936</v>
      </c>
      <c r="AC64" s="4">
        <f>INDEX('Types de lampes'!$C$78:$BA$409,('Liste Mixte'!$O$3-1)*35+$B64+1,'Calculs Mixte'!AE$7+1)</f>
        <v>2.4087438258420844</v>
      </c>
      <c r="AD64" s="4">
        <f>INDEX('Types de lampes'!$C$78:$BA$409,('Liste Mixte'!$O$3-1)*35+$B64+1,'Calculs Mixte'!AF$7+1)</f>
        <v>2.3000763809322096</v>
      </c>
      <c r="AE64" s="4">
        <f>INDEX('Types de lampes'!$C$78:$BA$409,('Liste Mixte'!$O$3-1)*35+$B64+1,'Calculs Mixte'!AG$7+1)</f>
        <v>2.131012717846267</v>
      </c>
      <c r="AF64" s="4">
        <f>INDEX('Types de lampes'!$C$78:$BA$409,('Liste Mixte'!$O$3-1)*35+$B64+1,'Calculs Mixte'!AH$7+1)</f>
        <v>1.9523561424675522</v>
      </c>
      <c r="AG64" s="4">
        <f>INDEX('Types de lampes'!$C$78:$BA$409,('Liste Mixte'!$O$3-1)*35+$B64+1,'Calculs Mixte'!AI$7+1)</f>
        <v>1.8080849162767054</v>
      </c>
      <c r="AH64" s="4">
        <f>INDEX('Types de lampes'!$C$78:$BA$409,('Liste Mixte'!$O$3-1)*35+$B64+1,'Calculs Mixte'!AJ$7+1)</f>
        <v>1.7749505286095124</v>
      </c>
      <c r="AI64" s="4">
        <f>INDEX('Types de lampes'!$C$78:$BA$409,('Liste Mixte'!$O$3-1)*35+$B64+1,'Calculs Mixte'!AK$7+1)</f>
        <v>1.9306311858076413</v>
      </c>
      <c r="AJ64" s="4">
        <f>INDEX('Types de lampes'!$C$78:$BA$409,('Liste Mixte'!$O$3-1)*35+$B64+1,'Calculs Mixte'!AL$7+1)</f>
        <v>2.3607748563773416</v>
      </c>
      <c r="AK64" s="4">
        <f>INDEX('Types de lampes'!$C$78:$BA$409,('Liste Mixte'!$O$3-1)*35+$B64+1,'Calculs Mixte'!AM$7+1)</f>
        <v>3.1995180419237146</v>
      </c>
      <c r="AL64" s="4">
        <f>INDEX('Types de lampes'!$C$78:$BA$409,('Liste Mixte'!$O$3-1)*35+$B64+1,'Calculs Mixte'!AN$7+1)</f>
        <v>4.5586220298586726</v>
      </c>
      <c r="AM64" s="4">
        <f>INDEX('Types de lampes'!$C$78:$BA$409,('Liste Mixte'!$O$3-1)*35+$B64+1,'Calculs Mixte'!AO$7+1)</f>
        <v>6.606812822058159</v>
      </c>
      <c r="AN64" s="4">
        <f>INDEX('Types de lampes'!$C$78:$BA$409,('Liste Mixte'!$O$3-1)*35+$B64+1,'Calculs Mixte'!AP$7+1)</f>
        <v>9.4861612095302501</v>
      </c>
      <c r="AO64" s="4">
        <f>INDEX('Types de lampes'!$C$78:$BA$409,('Liste Mixte'!$O$3-1)*35+$B64+1,'Calculs Mixte'!AQ$7+1)</f>
        <v>13.411120589357033</v>
      </c>
      <c r="AP64" s="4">
        <f>INDEX('Types de lampes'!$C$78:$BA$409,('Liste Mixte'!$O$3-1)*35+$B64+1,'Calculs Mixte'!AR$7+1)</f>
        <v>7.865165192751272</v>
      </c>
      <c r="AQ64" s="4">
        <f>INDEX('Types de lampes'!$C$78:$BA$409,('Liste Mixte'!$O$3-1)*35+$B64+1,'Calculs Mixte'!AS$7+1)</f>
        <v>1.5726670115578438</v>
      </c>
      <c r="AR64" s="4">
        <f>INDEX('Types de lampes'!$C$78:$BA$409,('Liste Mixte'!$O$3-1)*35+$B64+1,'Calculs Mixte'!AT$7+1)</f>
        <v>1.7467486004321799</v>
      </c>
      <c r="AS64" s="4">
        <f>INDEX('Types de lampes'!$C$78:$BA$409,('Liste Mixte'!$O$3-1)*35+$B64+1,'Calculs Mixte'!AU$7+1)</f>
        <v>2.0507374183152369</v>
      </c>
      <c r="AT64" s="4">
        <f>INDEX('Types de lampes'!$C$78:$BA$409,('Liste Mixte'!$O$3-1)*35+$B64+1,'Calculs Mixte'!AV$7+1)</f>
        <v>2.3990021728265396</v>
      </c>
      <c r="AU64" s="4">
        <f>INDEX('Types de lampes'!$C$78:$BA$409,('Liste Mixte'!$O$3-1)*35+$B64+1,'Calculs Mixte'!AW$7+1)</f>
        <v>2.7325817700702397</v>
      </c>
      <c r="AV64" s="4">
        <f>INDEX('Types de lampes'!$C$78:$BA$409,('Liste Mixte'!$O$3-1)*35+$B64+1,'Calculs Mixte'!AX$7+1)</f>
        <v>3.0090855297161458</v>
      </c>
      <c r="AW64" s="4">
        <f>INDEX('Types de lampes'!$C$78:$BA$409,('Liste Mixte'!$O$3-1)*35+$B64+1,'Calculs Mixte'!AY$7+1)</f>
        <v>3.2019552677451459</v>
      </c>
      <c r="AX64" s="4">
        <f>INDEX('Types de lampes'!$C$78:$BA$409,('Liste Mixte'!$O$3-1)*35+$B64+1,'Calculs Mixte'!AZ$7+1)</f>
        <v>3.2974323161212462</v>
      </c>
      <c r="AY64" s="4">
        <f>INDEX('Types de lampes'!$C$78:$BA$409,('Liste Mixte'!$O$3-1)*35+$B64+1,'Calculs Mixte'!BA$7+1)</f>
        <v>3.2987654339683243</v>
      </c>
      <c r="AZ64" s="4">
        <f>INDEX('Types de lampes'!$C$78:$BA$409,('Liste Mixte'!$O$3-1)*35+$B64+1,'Calculs Mixte'!BB$7+1)</f>
        <v>3.2239034804240578</v>
      </c>
      <c r="BA64" s="4">
        <f>INDEX('Types de lampes'!$C$78:$BA$409,('Liste Mixte'!$O$3-1)*35+$B64+1,'Calculs Mixte'!BC$7+1)</f>
        <v>3.0989001134386771</v>
      </c>
    </row>
    <row r="65" spans="2:53" x14ac:dyDescent="0.25">
      <c r="B65" s="137">
        <v>16</v>
      </c>
      <c r="C65" s="4">
        <f>INDEX('Types de lampes'!$C$78:$BA$409,('Liste Mixte'!$O$3-1)*35+$B65+1,'Calculs Mixte'!E$7+1)</f>
        <v>0</v>
      </c>
      <c r="D65" s="4">
        <f>INDEX('Types de lampes'!$C$78:$BA$409,('Liste Mixte'!$O$3-1)*35+$B65+1,'Calculs Mixte'!F$7+1)</f>
        <v>0</v>
      </c>
      <c r="E65" s="4">
        <f>INDEX('Types de lampes'!$C$78:$BA$409,('Liste Mixte'!$O$3-1)*35+$B65+1,'Calculs Mixte'!G$7+1)</f>
        <v>0</v>
      </c>
      <c r="F65" s="4">
        <f>INDEX('Types de lampes'!$C$78:$BA$409,('Liste Mixte'!$O$3-1)*35+$B65+1,'Calculs Mixte'!H$7+1)</f>
        <v>0</v>
      </c>
      <c r="G65" s="4">
        <f>INDEX('Types de lampes'!$C$78:$BA$409,('Liste Mixte'!$O$3-1)*35+$B65+1,'Calculs Mixte'!I$7+1)</f>
        <v>0</v>
      </c>
      <c r="H65" s="4">
        <f>INDEX('Types de lampes'!$C$78:$BA$409,('Liste Mixte'!$O$3-1)*35+$B65+1,'Calculs Mixte'!J$7+1)</f>
        <v>0</v>
      </c>
      <c r="I65" s="4">
        <f>INDEX('Types de lampes'!$C$78:$BA$409,('Liste Mixte'!$O$3-1)*35+$B65+1,'Calculs Mixte'!K$7+1)</f>
        <v>0</v>
      </c>
      <c r="J65" s="4">
        <f>INDEX('Types de lampes'!$C$78:$BA$409,('Liste Mixte'!$O$3-1)*35+$B65+1,'Calculs Mixte'!L$7+1)</f>
        <v>0</v>
      </c>
      <c r="K65" s="4">
        <f>INDEX('Types de lampes'!$C$78:$BA$409,('Liste Mixte'!$O$3-1)*35+$B65+1,'Calculs Mixte'!M$7+1)</f>
        <v>0</v>
      </c>
      <c r="L65" s="4">
        <f>INDEX('Types de lampes'!$C$78:$BA$409,('Liste Mixte'!$O$3-1)*35+$B65+1,'Calculs Mixte'!N$7+1)</f>
        <v>0</v>
      </c>
      <c r="M65" s="4">
        <f>INDEX('Types de lampes'!$C$78:$BA$409,('Liste Mixte'!$O$3-1)*35+$B65+1,'Calculs Mixte'!O$7+1)</f>
        <v>0</v>
      </c>
      <c r="N65" s="4">
        <f>INDEX('Types de lampes'!$C$78:$BA$409,('Liste Mixte'!$O$3-1)*35+$B65+1,'Calculs Mixte'!P$7+1)</f>
        <v>0</v>
      </c>
      <c r="O65" s="4">
        <f>INDEX('Types de lampes'!$C$78:$BA$409,('Liste Mixte'!$O$3-1)*35+$B65+1,'Calculs Mixte'!Q$7+1)</f>
        <v>0</v>
      </c>
      <c r="P65" s="4">
        <f>INDEX('Types de lampes'!$C$78:$BA$409,('Liste Mixte'!$O$3-1)*35+$B65+1,'Calculs Mixte'!R$7+1)</f>
        <v>0</v>
      </c>
      <c r="Q65" s="4">
        <f>INDEX('Types de lampes'!$C$78:$BA$409,('Liste Mixte'!$O$3-1)*35+$B65+1,'Calculs Mixte'!S$7+1)</f>
        <v>0</v>
      </c>
      <c r="R65" s="4">
        <f>INDEX('Types de lampes'!$C$78:$BA$409,('Liste Mixte'!$O$3-1)*35+$B65+1,'Calculs Mixte'!T$7+1)</f>
        <v>0</v>
      </c>
      <c r="S65" s="4">
        <f>INDEX('Types de lampes'!$C$78:$BA$409,('Liste Mixte'!$O$3-1)*35+$B65+1,'Calculs Mixte'!U$7+1)</f>
        <v>64.120000000000019</v>
      </c>
      <c r="T65" s="4">
        <f>INDEX('Types de lampes'!$C$78:$BA$409,('Liste Mixte'!$O$3-1)*35+$B65+1,'Calculs Mixte'!V$7+1)</f>
        <v>0.62196400000000263</v>
      </c>
      <c r="U65" s="4">
        <f>INDEX('Types de lampes'!$C$78:$BA$409,('Liste Mixte'!$O$3-1)*35+$B65+1,'Calculs Mixte'!W$7+1)</f>
        <v>0.42281305079999532</v>
      </c>
      <c r="V65" s="4">
        <f>INDEX('Types de lampes'!$C$78:$BA$409,('Liste Mixte'!$O$3-1)*35+$B65+1,'Calculs Mixte'!X$7+1)</f>
        <v>0.53392805259276077</v>
      </c>
      <c r="W65" s="4">
        <f>INDEX('Types de lampes'!$C$78:$BA$409,('Liste Mixte'!$O$3-1)*35+$B65+1,'Calculs Mixte'!Y$7+1)</f>
        <v>0.79529149174034641</v>
      </c>
      <c r="X65" s="4">
        <f>INDEX('Types de lampes'!$C$78:$BA$409,('Liste Mixte'!$O$3-1)*35+$B65+1,'Calculs Mixte'!Z$7+1)</f>
        <v>1.1443398876282982</v>
      </c>
      <c r="Y65" s="4">
        <f>INDEX('Types de lampes'!$C$78:$BA$409,('Liste Mixte'!$O$3-1)*35+$B65+1,'Calculs Mixte'!AA$7+1)</f>
        <v>1.5050383908573235</v>
      </c>
      <c r="Z65" s="4">
        <f>INDEX('Types de lampes'!$C$78:$BA$409,('Liste Mixte'!$O$3-1)*35+$B65+1,'Calculs Mixte'!AB$7+1)</f>
        <v>1.8392505981238041</v>
      </c>
      <c r="AA65" s="4">
        <f>INDEX('Types de lampes'!$C$78:$BA$409,('Liste Mixte'!$O$3-1)*35+$B65+1,'Calculs Mixte'!AC$7+1)</f>
        <v>2.1092183826038502</v>
      </c>
      <c r="AB65" s="4">
        <f>INDEX('Types de lampes'!$C$78:$BA$409,('Liste Mixte'!$O$3-1)*35+$B65+1,'Calculs Mixte'!AD$7+1)</f>
        <v>2.28352562735523</v>
      </c>
      <c r="AC65" s="4">
        <f>INDEX('Types de lampes'!$C$78:$BA$409,('Liste Mixte'!$O$3-1)*35+$B65+1,'Calculs Mixte'!AE$7+1)</f>
        <v>2.356084040007052</v>
      </c>
      <c r="AD65" s="4">
        <f>INDEX('Types de lampes'!$C$78:$BA$409,('Liste Mixte'!$O$3-1)*35+$B65+1,'Calculs Mixte'!AF$7+1)</f>
        <v>2.3397766113163829</v>
      </c>
      <c r="AE65" s="4">
        <f>INDEX('Types de lampes'!$C$78:$BA$409,('Liste Mixte'!$O$3-1)*35+$B65+1,'Calculs Mixte'!AG$7+1)</f>
        <v>2.234220535454829</v>
      </c>
      <c r="AF65" s="4">
        <f>INDEX('Types de lampes'!$C$78:$BA$409,('Liste Mixte'!$O$3-1)*35+$B65+1,'Calculs Mixte'!AH$7+1)</f>
        <v>2.06999750747315</v>
      </c>
      <c r="AG65" s="4">
        <f>INDEX('Types de lampes'!$C$78:$BA$409,('Liste Mixte'!$O$3-1)*35+$B65+1,'Calculs Mixte'!AI$7+1)</f>
        <v>1.8964562317076117</v>
      </c>
      <c r="AH65" s="4">
        <f>INDEX('Types de lampes'!$C$78:$BA$409,('Liste Mixte'!$O$3-1)*35+$B65+1,'Calculs Mixte'!AJ$7+1)</f>
        <v>1.7563157829368634</v>
      </c>
      <c r="AI65" s="4">
        <f>INDEX('Types de lampes'!$C$78:$BA$409,('Liste Mixte'!$O$3-1)*35+$B65+1,'Calculs Mixte'!AK$7+1)</f>
        <v>1.7241300999006504</v>
      </c>
      <c r="AJ65" s="4">
        <f>INDEX('Types de lampes'!$C$78:$BA$409,('Liste Mixte'!$O$3-1)*35+$B65+1,'Calculs Mixte'!AL$7+1)</f>
        <v>1.8753533045597024</v>
      </c>
      <c r="AK65" s="4">
        <f>INDEX('Types de lampes'!$C$78:$BA$409,('Liste Mixte'!$O$3-1)*35+$B65+1,'Calculs Mixte'!AM$7+1)</f>
        <v>2.2931810906061982</v>
      </c>
      <c r="AL65" s="4">
        <f>INDEX('Types de lampes'!$C$78:$BA$409,('Liste Mixte'!$O$3-1)*35+$B65+1,'Calculs Mixte'!AN$7+1)</f>
        <v>3.1079093599174152</v>
      </c>
      <c r="AM65" s="4">
        <f>INDEX('Types de lampes'!$C$78:$BA$409,('Liste Mixte'!$O$3-1)*35+$B65+1,'Calculs Mixte'!AO$7+1)</f>
        <v>4.4280994478796858</v>
      </c>
      <c r="AN65" s="4">
        <f>INDEX('Types de lampes'!$C$78:$BA$409,('Liste Mixte'!$O$3-1)*35+$B65+1,'Calculs Mixte'!AP$7+1)</f>
        <v>6.4176463891890494</v>
      </c>
      <c r="AO65" s="4">
        <f>INDEX('Types de lampes'!$C$78:$BA$409,('Liste Mixte'!$O$3-1)*35+$B65+1,'Calculs Mixte'!AQ$7+1)</f>
        <v>9.2145532003496378</v>
      </c>
      <c r="AP65" s="4">
        <f>INDEX('Types de lampes'!$C$78:$BA$409,('Liste Mixte'!$O$3-1)*35+$B65+1,'Calculs Mixte'!AR$7+1)</f>
        <v>13.027133043320299</v>
      </c>
      <c r="AQ65" s="4">
        <f>INDEX('Types de lampes'!$C$78:$BA$409,('Liste Mixte'!$O$3-1)*35+$B65+1,'Calculs Mixte'!AS$7+1)</f>
        <v>7.6399695827785417</v>
      </c>
      <c r="AR65" s="4">
        <f>INDEX('Types de lampes'!$C$78:$BA$409,('Liste Mixte'!$O$3-1)*35+$B65+1,'Calculs Mixte'!AT$7+1)</f>
        <v>1.52763836965746</v>
      </c>
      <c r="AS65" s="4">
        <f>INDEX('Types de lampes'!$C$78:$BA$409,('Liste Mixte'!$O$3-1)*35+$B65+1,'Calculs Mixte'!AU$7+1)</f>
        <v>1.6967356500486499</v>
      </c>
      <c r="AT65" s="4">
        <f>INDEX('Types de lampes'!$C$78:$BA$409,('Liste Mixte'!$O$3-1)*35+$B65+1,'Calculs Mixte'!AV$7+1)</f>
        <v>1.9920206523613542</v>
      </c>
      <c r="AU65" s="4">
        <f>INDEX('Types de lampes'!$C$78:$BA$409,('Liste Mixte'!$O$3-1)*35+$B65+1,'Calculs Mixte'!AW$7+1)</f>
        <v>2.330313881557911</v>
      </c>
      <c r="AV65" s="4">
        <f>INDEX('Types de lampes'!$C$78:$BA$409,('Liste Mixte'!$O$3-1)*35+$B65+1,'Calculs Mixte'!AX$7+1)</f>
        <v>2.6543424192834988</v>
      </c>
      <c r="AW65" s="4">
        <f>INDEX('Types de lampes'!$C$78:$BA$409,('Liste Mixte'!$O$3-1)*35+$B65+1,'Calculs Mixte'!AY$7+1)</f>
        <v>2.9229293162460124</v>
      </c>
      <c r="AX65" s="4">
        <f>INDEX('Types de lampes'!$C$78:$BA$409,('Liste Mixte'!$O$3-1)*35+$B65+1,'Calculs Mixte'!AZ$7+1)</f>
        <v>3.110276803027098</v>
      </c>
      <c r="AY65" s="4">
        <f>INDEX('Types de lampes'!$C$78:$BA$409,('Liste Mixte'!$O$3-1)*35+$B65+1,'Calculs Mixte'!BA$7+1)</f>
        <v>3.2030201501241371</v>
      </c>
      <c r="AZ65" s="4">
        <f>INDEX('Types de lampes'!$C$78:$BA$409,('Liste Mixte'!$O$3-1)*35+$B65+1,'Calculs Mixte'!BB$7+1)</f>
        <v>3.2043150981070889</v>
      </c>
      <c r="BA65" s="4">
        <f>INDEX('Types de lampes'!$C$78:$BA$409,('Liste Mixte'!$O$3-1)*35+$B65+1,'Calculs Mixte'!BC$7+1)</f>
        <v>3.1315965939219903</v>
      </c>
    </row>
    <row r="66" spans="2:53" x14ac:dyDescent="0.25">
      <c r="B66" s="137">
        <v>17</v>
      </c>
      <c r="C66" s="4">
        <f>INDEX('Types de lampes'!$C$78:$BA$409,('Liste Mixte'!$O$3-1)*35+$B66+1,'Calculs Mixte'!E$7+1)</f>
        <v>0</v>
      </c>
      <c r="D66" s="4">
        <f>INDEX('Types de lampes'!$C$78:$BA$409,('Liste Mixte'!$O$3-1)*35+$B66+1,'Calculs Mixte'!F$7+1)</f>
        <v>0</v>
      </c>
      <c r="E66" s="4">
        <f>INDEX('Types de lampes'!$C$78:$BA$409,('Liste Mixte'!$O$3-1)*35+$B66+1,'Calculs Mixte'!G$7+1)</f>
        <v>0</v>
      </c>
      <c r="F66" s="4">
        <f>INDEX('Types de lampes'!$C$78:$BA$409,('Liste Mixte'!$O$3-1)*35+$B66+1,'Calculs Mixte'!H$7+1)</f>
        <v>0</v>
      </c>
      <c r="G66" s="4">
        <f>INDEX('Types de lampes'!$C$78:$BA$409,('Liste Mixte'!$O$3-1)*35+$B66+1,'Calculs Mixte'!I$7+1)</f>
        <v>0</v>
      </c>
      <c r="H66" s="4">
        <f>INDEX('Types de lampes'!$C$78:$BA$409,('Liste Mixte'!$O$3-1)*35+$B66+1,'Calculs Mixte'!J$7+1)</f>
        <v>0</v>
      </c>
      <c r="I66" s="4">
        <f>INDEX('Types de lampes'!$C$78:$BA$409,('Liste Mixte'!$O$3-1)*35+$B66+1,'Calculs Mixte'!K$7+1)</f>
        <v>0</v>
      </c>
      <c r="J66" s="4">
        <f>INDEX('Types de lampes'!$C$78:$BA$409,('Liste Mixte'!$O$3-1)*35+$B66+1,'Calculs Mixte'!L$7+1)</f>
        <v>0</v>
      </c>
      <c r="K66" s="4">
        <f>INDEX('Types de lampes'!$C$78:$BA$409,('Liste Mixte'!$O$3-1)*35+$B66+1,'Calculs Mixte'!M$7+1)</f>
        <v>0</v>
      </c>
      <c r="L66" s="4">
        <f>INDEX('Types de lampes'!$C$78:$BA$409,('Liste Mixte'!$O$3-1)*35+$B66+1,'Calculs Mixte'!N$7+1)</f>
        <v>0</v>
      </c>
      <c r="M66" s="4">
        <f>INDEX('Types de lampes'!$C$78:$BA$409,('Liste Mixte'!$O$3-1)*35+$B66+1,'Calculs Mixte'!O$7+1)</f>
        <v>0</v>
      </c>
      <c r="N66" s="4">
        <f>INDEX('Types de lampes'!$C$78:$BA$409,('Liste Mixte'!$O$3-1)*35+$B66+1,'Calculs Mixte'!P$7+1)</f>
        <v>0</v>
      </c>
      <c r="O66" s="4">
        <f>INDEX('Types de lampes'!$C$78:$BA$409,('Liste Mixte'!$O$3-1)*35+$B66+1,'Calculs Mixte'!Q$7+1)</f>
        <v>0</v>
      </c>
      <c r="P66" s="4">
        <f>INDEX('Types de lampes'!$C$78:$BA$409,('Liste Mixte'!$O$3-1)*35+$B66+1,'Calculs Mixte'!R$7+1)</f>
        <v>0</v>
      </c>
      <c r="Q66" s="4">
        <f>INDEX('Types de lampes'!$C$78:$BA$409,('Liste Mixte'!$O$3-1)*35+$B66+1,'Calculs Mixte'!S$7+1)</f>
        <v>0</v>
      </c>
      <c r="R66" s="4">
        <f>INDEX('Types de lampes'!$C$78:$BA$409,('Liste Mixte'!$O$3-1)*35+$B66+1,'Calculs Mixte'!T$7+1)</f>
        <v>0</v>
      </c>
      <c r="S66" s="4">
        <f>INDEX('Types de lampes'!$C$78:$BA$409,('Liste Mixte'!$O$3-1)*35+$B66+1,'Calculs Mixte'!U$7+1)</f>
        <v>0</v>
      </c>
      <c r="T66" s="4">
        <f>INDEX('Types de lampes'!$C$78:$BA$409,('Liste Mixte'!$O$3-1)*35+$B66+1,'Calculs Mixte'!V$7+1)</f>
        <v>62.090000000000025</v>
      </c>
      <c r="U66" s="4">
        <f>INDEX('Types de lampes'!$C$78:$BA$409,('Liste Mixte'!$O$3-1)*35+$B66+1,'Calculs Mixte'!W$7+1)</f>
        <v>0.60227300000000261</v>
      </c>
      <c r="V66" s="4">
        <f>INDEX('Types de lampes'!$C$78:$BA$409,('Liste Mixte'!$O$3-1)*35+$B66+1,'Calculs Mixte'!X$7+1)</f>
        <v>0.40942704809999547</v>
      </c>
      <c r="W66" s="4">
        <f>INDEX('Types de lampes'!$C$78:$BA$409,('Liste Mixte'!$O$3-1)*35+$B66+1,'Calculs Mixte'!Y$7+1)</f>
        <v>0.51702421686657074</v>
      </c>
      <c r="X66" s="4">
        <f>INDEX('Types de lampes'!$C$78:$BA$409,('Liste Mixte'!$O$3-1)*35+$B66+1,'Calculs Mixte'!Z$7+1)</f>
        <v>0.77011304931625257</v>
      </c>
      <c r="Y66" s="4">
        <f>INDEX('Types de lampes'!$C$78:$BA$409,('Liste Mixte'!$O$3-1)*35+$B66+1,'Calculs Mixte'!AA$7+1)</f>
        <v>1.1081107863824242</v>
      </c>
      <c r="Z66" s="4">
        <f>INDEX('Types de lampes'!$C$78:$BA$409,('Liste Mixte'!$O$3-1)*35+$B66+1,'Calculs Mixte'!AB$7+1)</f>
        <v>1.4573897955135873</v>
      </c>
      <c r="AA66" s="4">
        <f>INDEX('Types de lampes'!$C$78:$BA$409,('Liste Mixte'!$O$3-1)*35+$B66+1,'Calculs Mixte'!AC$7+1)</f>
        <v>1.7810210486198848</v>
      </c>
      <c r="AB66" s="4">
        <f>INDEX('Types de lampes'!$C$78:$BA$409,('Liste Mixte'!$O$3-1)*35+$B66+1,'Calculs Mixte'!AD$7+1)</f>
        <v>2.0424418180890997</v>
      </c>
      <c r="AC66" s="4">
        <f>INDEX('Types de lampes'!$C$78:$BA$409,('Liste Mixte'!$O$3-1)*35+$B66+1,'Calculs Mixte'!AE$7+1)</f>
        <v>2.2112306020350316</v>
      </c>
      <c r="AD66" s="4">
        <f>INDEX('Types de lampes'!$C$78:$BA$409,('Liste Mixte'!$O$3-1)*35+$B66+1,'Calculs Mixte'!AF$7+1)</f>
        <v>2.281491859701152</v>
      </c>
      <c r="AE66" s="4">
        <f>INDEX('Types de lampes'!$C$78:$BA$409,('Liste Mixte'!$O$3-1)*35+$B66+1,'Calculs Mixte'!AG$7+1)</f>
        <v>2.2657007142332226</v>
      </c>
      <c r="AF66" s="4">
        <f>INDEX('Types de lampes'!$C$78:$BA$409,('Liste Mixte'!$O$3-1)*35+$B66+1,'Calculs Mixte'!AH$7+1)</f>
        <v>2.1634864792013464</v>
      </c>
      <c r="AG66" s="4">
        <f>INDEX('Types de lampes'!$C$78:$BA$409,('Liste Mixte'!$O$3-1)*35+$B66+1,'Calculs Mixte'!AI$7+1)</f>
        <v>2.0044626518872097</v>
      </c>
      <c r="AH66" s="4">
        <f>INDEX('Types de lampes'!$C$78:$BA$409,('Liste Mixte'!$O$3-1)*35+$B66+1,'Calculs Mixte'!AJ$7+1)</f>
        <v>1.8364155868173053</v>
      </c>
      <c r="AI66" s="4">
        <f>INDEX('Types de lampes'!$C$78:$BA$409,('Liste Mixte'!$O$3-1)*35+$B66+1,'Calculs Mixte'!AK$7+1)</f>
        <v>1.7007118989792553</v>
      </c>
      <c r="AJ66" s="4">
        <f>INDEX('Types de lampes'!$C$78:$BA$409,('Liste Mixte'!$O$3-1)*35+$B66+1,'Calculs Mixte'!AL$7+1)</f>
        <v>1.669545194991132</v>
      </c>
      <c r="AK66" s="4">
        <f>INDEX('Types de lampes'!$C$78:$BA$409,('Liste Mixte'!$O$3-1)*35+$B66+1,'Calculs Mixte'!AM$7+1)</f>
        <v>1.8159807654415461</v>
      </c>
      <c r="AL66" s="4">
        <f>INDEX('Types de lampes'!$C$78:$BA$409,('Liste Mixte'!$O$3-1)*35+$B66+1,'Calculs Mixte'!AN$7+1)</f>
        <v>2.2205803792223775</v>
      </c>
      <c r="AM66" s="4">
        <f>INDEX('Types de lampes'!$C$78:$BA$409,('Liste Mixte'!$O$3-1)*35+$B66+1,'Calculs Mixte'!AO$7+1)</f>
        <v>3.0095148496143533</v>
      </c>
      <c r="AN66" s="4">
        <f>INDEX('Types de lampes'!$C$78:$BA$409,('Liste Mixte'!$O$3-1)*35+$B66+1,'Calculs Mixte'!AP$7+1)</f>
        <v>4.2879085264948484</v>
      </c>
      <c r="AO66" s="4">
        <f>INDEX('Types de lampes'!$C$78:$BA$409,('Liste Mixte'!$O$3-1)*35+$B66+1,'Calculs Mixte'!AQ$7+1)</f>
        <v>6.2144676279592659</v>
      </c>
      <c r="AP66" s="4">
        <f>INDEX('Types de lampes'!$C$78:$BA$409,('Liste Mixte'!$O$3-1)*35+$B66+1,'Calculs Mixte'!AR$7+1)</f>
        <v>8.9228260793778702</v>
      </c>
      <c r="AQ66" s="4">
        <f>INDEX('Types de lampes'!$C$78:$BA$409,('Liste Mixte'!$O$3-1)*35+$B66+1,'Calculs Mixte'!AS$7+1)</f>
        <v>12.614701975354919</v>
      </c>
      <c r="AR66" s="4">
        <f>INDEX('Types de lampes'!$C$78:$BA$409,('Liste Mixte'!$O$3-1)*35+$B66+1,'Calculs Mixte'!AT$7+1)</f>
        <v>7.3980928165115358</v>
      </c>
      <c r="AS66" s="4">
        <f>INDEX('Types de lampes'!$C$78:$BA$409,('Liste Mixte'!$O$3-1)*35+$B66+1,'Calculs Mixte'!AU$7+1)</f>
        <v>1.4792742728014925</v>
      </c>
      <c r="AT66" s="4">
        <f>INDEX('Types de lampes'!$C$78:$BA$409,('Liste Mixte'!$O$3-1)*35+$B66+1,'Calculs Mixte'!AV$7+1)</f>
        <v>1.6430180366737472</v>
      </c>
      <c r="AU66" s="4">
        <f>INDEX('Types de lampes'!$C$78:$BA$409,('Liste Mixte'!$O$3-1)*35+$B66+1,'Calculs Mixte'!AW$7+1)</f>
        <v>1.9289544963368137</v>
      </c>
      <c r="AV66" s="4">
        <f>INDEX('Types de lampes'!$C$78:$BA$409,('Liste Mixte'!$O$3-1)*35+$B66+1,'Calculs Mixte'!AX$7+1)</f>
        <v>2.2565375687138287</v>
      </c>
      <c r="AW66" s="4">
        <f>INDEX('Types de lampes'!$C$78:$BA$409,('Liste Mixte'!$O$3-1)*35+$B66+1,'Calculs Mixte'!AY$7+1)</f>
        <v>2.5703075610310737</v>
      </c>
      <c r="AX66" s="4">
        <f>INDEX('Types de lampes'!$C$78:$BA$409,('Liste Mixte'!$O$3-1)*35+$B66+1,'Calculs Mixte'!AZ$7+1)</f>
        <v>2.8303911610373507</v>
      </c>
      <c r="AY66" s="4">
        <f>INDEX('Types de lampes'!$C$78:$BA$409,('Liste Mixte'!$O$3-1)*35+$B66+1,'Calculs Mixte'!BA$7+1)</f>
        <v>3.0118073409225286</v>
      </c>
      <c r="AZ66" s="4">
        <f>INDEX('Types de lampes'!$C$78:$BA$409,('Liste Mixte'!$O$3-1)*35+$B66+1,'Calculs Mixte'!BB$7+1)</f>
        <v>3.1016144903494647</v>
      </c>
      <c r="BA66" s="4">
        <f>INDEX('Types de lampes'!$C$78:$BA$409,('Liste Mixte'!$O$3-1)*35+$B66+1,'Calculs Mixte'!BC$7+1)</f>
        <v>3.1028684410709477</v>
      </c>
    </row>
    <row r="67" spans="2:53" x14ac:dyDescent="0.25">
      <c r="B67" s="137">
        <v>18</v>
      </c>
      <c r="C67" s="4">
        <f>INDEX('Types de lampes'!$C$78:$BA$409,('Liste Mixte'!$O$3-1)*35+$B67+1,'Calculs Mixte'!E$7+1)</f>
        <v>0</v>
      </c>
      <c r="D67" s="4">
        <f>INDEX('Types de lampes'!$C$78:$BA$409,('Liste Mixte'!$O$3-1)*35+$B67+1,'Calculs Mixte'!F$7+1)</f>
        <v>0</v>
      </c>
      <c r="E67" s="4">
        <f>INDEX('Types de lampes'!$C$78:$BA$409,('Liste Mixte'!$O$3-1)*35+$B67+1,'Calculs Mixte'!G$7+1)</f>
        <v>0</v>
      </c>
      <c r="F67" s="4">
        <f>INDEX('Types de lampes'!$C$78:$BA$409,('Liste Mixte'!$O$3-1)*35+$B67+1,'Calculs Mixte'!H$7+1)</f>
        <v>0</v>
      </c>
      <c r="G67" s="4">
        <f>INDEX('Types de lampes'!$C$78:$BA$409,('Liste Mixte'!$O$3-1)*35+$B67+1,'Calculs Mixte'!I$7+1)</f>
        <v>0</v>
      </c>
      <c r="H67" s="4">
        <f>INDEX('Types de lampes'!$C$78:$BA$409,('Liste Mixte'!$O$3-1)*35+$B67+1,'Calculs Mixte'!J$7+1)</f>
        <v>0</v>
      </c>
      <c r="I67" s="4">
        <f>INDEX('Types de lampes'!$C$78:$BA$409,('Liste Mixte'!$O$3-1)*35+$B67+1,'Calculs Mixte'!K$7+1)</f>
        <v>0</v>
      </c>
      <c r="J67" s="4">
        <f>INDEX('Types de lampes'!$C$78:$BA$409,('Liste Mixte'!$O$3-1)*35+$B67+1,'Calculs Mixte'!L$7+1)</f>
        <v>0</v>
      </c>
      <c r="K67" s="4">
        <f>INDEX('Types de lampes'!$C$78:$BA$409,('Liste Mixte'!$O$3-1)*35+$B67+1,'Calculs Mixte'!M$7+1)</f>
        <v>0</v>
      </c>
      <c r="L67" s="4">
        <f>INDEX('Types de lampes'!$C$78:$BA$409,('Liste Mixte'!$O$3-1)*35+$B67+1,'Calculs Mixte'!N$7+1)</f>
        <v>0</v>
      </c>
      <c r="M67" s="4">
        <f>INDEX('Types de lampes'!$C$78:$BA$409,('Liste Mixte'!$O$3-1)*35+$B67+1,'Calculs Mixte'!O$7+1)</f>
        <v>0</v>
      </c>
      <c r="N67" s="4">
        <f>INDEX('Types de lampes'!$C$78:$BA$409,('Liste Mixte'!$O$3-1)*35+$B67+1,'Calculs Mixte'!P$7+1)</f>
        <v>0</v>
      </c>
      <c r="O67" s="4">
        <f>INDEX('Types de lampes'!$C$78:$BA$409,('Liste Mixte'!$O$3-1)*35+$B67+1,'Calculs Mixte'!Q$7+1)</f>
        <v>0</v>
      </c>
      <c r="P67" s="4">
        <f>INDEX('Types de lampes'!$C$78:$BA$409,('Liste Mixte'!$O$3-1)*35+$B67+1,'Calculs Mixte'!R$7+1)</f>
        <v>0</v>
      </c>
      <c r="Q67" s="4">
        <f>INDEX('Types de lampes'!$C$78:$BA$409,('Liste Mixte'!$O$3-1)*35+$B67+1,'Calculs Mixte'!S$7+1)</f>
        <v>0</v>
      </c>
      <c r="R67" s="4">
        <f>INDEX('Types de lampes'!$C$78:$BA$409,('Liste Mixte'!$O$3-1)*35+$B67+1,'Calculs Mixte'!T$7+1)</f>
        <v>0</v>
      </c>
      <c r="S67" s="4">
        <f>INDEX('Types de lampes'!$C$78:$BA$409,('Liste Mixte'!$O$3-1)*35+$B67+1,'Calculs Mixte'!U$7+1)</f>
        <v>0</v>
      </c>
      <c r="T67" s="4">
        <f>INDEX('Types de lampes'!$C$78:$BA$409,('Liste Mixte'!$O$3-1)*35+$B67+1,'Calculs Mixte'!V$7+1)</f>
        <v>0</v>
      </c>
      <c r="U67" s="4">
        <f>INDEX('Types de lampes'!$C$78:$BA$409,('Liste Mixte'!$O$3-1)*35+$B67+1,'Calculs Mixte'!W$7+1)</f>
        <v>59.500000000000021</v>
      </c>
      <c r="V67" s="4">
        <f>INDEX('Types de lampes'!$C$78:$BA$409,('Liste Mixte'!$O$3-1)*35+$B67+1,'Calculs Mixte'!X$7+1)</f>
        <v>0.57715000000000249</v>
      </c>
      <c r="W67" s="4">
        <f>INDEX('Types de lampes'!$C$78:$BA$409,('Liste Mixte'!$O$3-1)*35+$B67+1,'Calculs Mixte'!Y$7+1)</f>
        <v>0.39234835499999565</v>
      </c>
      <c r="X67" s="4">
        <f>INDEX('Types de lampes'!$C$78:$BA$409,('Liste Mixte'!$O$3-1)*35+$B67+1,'Calculs Mixte'!Z$7+1)</f>
        <v>0.49545725404350072</v>
      </c>
      <c r="Y67" s="4">
        <f>INDEX('Types de lampes'!$C$78:$BA$409,('Liste Mixte'!$O$3-1)*35+$B67+1,'Calculs Mixte'!AA$7+1)</f>
        <v>0.73798882967171886</v>
      </c>
      <c r="Z67" s="4">
        <f>INDEX('Types de lampes'!$C$78:$BA$409,('Liste Mixte'!$O$3-1)*35+$B67+1,'Calculs Mixte'!AB$7+1)</f>
        <v>1.0618874503101021</v>
      </c>
      <c r="AA67" s="4">
        <f>INDEX('Types de lampes'!$C$78:$BA$409,('Liste Mixte'!$O$3-1)*35+$B67+1,'Calculs Mixte'!AC$7+1)</f>
        <v>1.3965967600750273</v>
      </c>
      <c r="AB67" s="4">
        <f>INDEX('Types de lampes'!$C$78:$BA$409,('Liste Mixte'!$O$3-1)*35+$B67+1,'Calculs Mixte'!AD$7+1)</f>
        <v>1.7067281751148839</v>
      </c>
      <c r="AC67" s="4">
        <f>INDEX('Types de lampes'!$C$78:$BA$409,('Liste Mixte'!$O$3-1)*35+$B67+1,'Calculs Mixte'!AE$7+1)</f>
        <v>1.9572441323289005</v>
      </c>
      <c r="AD67" s="4">
        <f>INDEX('Types de lampes'!$C$78:$BA$409,('Liste Mixte'!$O$3-1)*35+$B67+1,'Calculs Mixte'!AF$7+1)</f>
        <v>2.118992121454089</v>
      </c>
      <c r="AE67" s="4">
        <f>INDEX('Types de lampes'!$C$78:$BA$409,('Liste Mixte'!$O$3-1)*35+$B67+1,'Calculs Mixte'!AG$7+1)</f>
        <v>2.1863225262074173</v>
      </c>
      <c r="AF67" s="4">
        <f>INDEX('Types de lampes'!$C$78:$BA$409,('Liste Mixte'!$O$3-1)*35+$B67+1,'Calculs Mixte'!AH$7+1)</f>
        <v>2.1711900869202245</v>
      </c>
      <c r="AG67" s="4">
        <f>INDEX('Types de lampes'!$C$78:$BA$409,('Liste Mixte'!$O$3-1)*35+$B67+1,'Calculs Mixte'!AI$7+1)</f>
        <v>2.0732395798434546</v>
      </c>
      <c r="AH67" s="4">
        <f>INDEX('Types de lampes'!$C$78:$BA$409,('Liste Mixte'!$O$3-1)*35+$B67+1,'Calculs Mixte'!AJ$7+1)</f>
        <v>1.9208492154499754</v>
      </c>
      <c r="AI67" s="4">
        <f>INDEX('Types de lampes'!$C$78:$BA$409,('Liste Mixte'!$O$3-1)*35+$B67+1,'Calculs Mixte'!AK$7+1)</f>
        <v>1.7598120054055348</v>
      </c>
      <c r="AJ67" s="4">
        <f>INDEX('Types de lampes'!$C$78:$BA$409,('Liste Mixte'!$O$3-1)*35+$B67+1,'Calculs Mixte'!AL$7+1)</f>
        <v>1.6297690125505828</v>
      </c>
      <c r="AK67" s="4">
        <f>INDEX('Types de lampes'!$C$78:$BA$409,('Liste Mixte'!$O$3-1)*35+$B67+1,'Calculs Mixte'!AM$7+1)</f>
        <v>1.5999023852789878</v>
      </c>
      <c r="AL67" s="4">
        <f>INDEX('Types de lampes'!$C$78:$BA$409,('Liste Mixte'!$O$3-1)*35+$B67+1,'Calculs Mixte'!AN$7+1)</f>
        <v>1.7402295948425188</v>
      </c>
      <c r="AM67" s="4">
        <f>INDEX('Types de lampes'!$C$78:$BA$409,('Liste Mixte'!$O$3-1)*35+$B67+1,'Calculs Mixte'!AO$7+1)</f>
        <v>2.1279518853878474</v>
      </c>
      <c r="AN67" s="4">
        <f>INDEX('Types de lampes'!$C$78:$BA$409,('Liste Mixte'!$O$3-1)*35+$B67+1,'Calculs Mixte'!AP$7+1)</f>
        <v>2.8839770261242395</v>
      </c>
      <c r="AO67" s="4">
        <f>INDEX('Types de lampes'!$C$78:$BA$409,('Liste Mixte'!$O$3-1)*35+$B67+1,'Calculs Mixte'!AQ$7+1)</f>
        <v>4.109044247486608</v>
      </c>
      <c r="AP67" s="4">
        <f>INDEX('Types de lampes'!$C$78:$BA$409,('Liste Mixte'!$O$3-1)*35+$B67+1,'Calculs Mixte'!AR$7+1)</f>
        <v>5.9552395532867823</v>
      </c>
      <c r="AQ67" s="4">
        <f>INDEX('Types de lampes'!$C$78:$BA$409,('Liste Mixte'!$O$3-1)*35+$B67+1,'Calculs Mixte'!AS$7+1)</f>
        <v>8.5506225112414764</v>
      </c>
      <c r="AR67" s="4">
        <f>INDEX('Types de lampes'!$C$78:$BA$409,('Liste Mixte'!$O$3-1)*35+$B67+1,'Calculs Mixte'!AT$7+1)</f>
        <v>12.088496819674949</v>
      </c>
      <c r="AS67" s="4">
        <f>INDEX('Types de lampes'!$C$78:$BA$409,('Liste Mixte'!$O$3-1)*35+$B67+1,'Calculs Mixte'!AU$7+1)</f>
        <v>7.0894914250674246</v>
      </c>
      <c r="AT67" s="4">
        <f>INDEX('Types de lampes'!$C$78:$BA$409,('Liste Mixte'!$O$3-1)*35+$B67+1,'Calculs Mixte'!AV$7+1)</f>
        <v>1.4175683561231889</v>
      </c>
      <c r="AU67" s="4">
        <f>INDEX('Types de lampes'!$C$78:$BA$409,('Liste Mixte'!$O$3-1)*35+$B67+1,'Calculs Mixte'!AW$7+1)</f>
        <v>1.5744817713333541</v>
      </c>
      <c r="AV67" s="4">
        <f>INDEX('Types de lampes'!$C$78:$BA$409,('Liste Mixte'!$O$3-1)*35+$B67+1,'Calculs Mixte'!AX$7+1)</f>
        <v>1.8484907800296411</v>
      </c>
      <c r="AW67" s="4">
        <f>INDEX('Types de lampes'!$C$78:$BA$409,('Liste Mixte'!$O$3-1)*35+$B67+1,'Calculs Mixte'!AY$7+1)</f>
        <v>2.1624091695679306</v>
      </c>
      <c r="AX67" s="4">
        <f>INDEX('Types de lampes'!$C$78:$BA$409,('Liste Mixte'!$O$3-1)*35+$B67+1,'Calculs Mixte'!AZ$7+1)</f>
        <v>2.4630906729159103</v>
      </c>
      <c r="AY67" s="4">
        <f>INDEX('Types de lampes'!$C$78:$BA$409,('Liste Mixte'!$O$3-1)*35+$B67+1,'Calculs Mixte'!BA$7+1)</f>
        <v>2.7123252388745751</v>
      </c>
      <c r="AZ67" s="4">
        <f>INDEX('Types de lampes'!$C$78:$BA$409,('Liste Mixte'!$O$3-1)*35+$B67+1,'Calculs Mixte'!BB$7+1)</f>
        <v>2.8861738892718707</v>
      </c>
      <c r="BA67" s="4">
        <f>INDEX('Types de lampes'!$C$78:$BA$409,('Liste Mixte'!$O$3-1)*35+$B67+1,'Calculs Mixte'!BC$7+1)</f>
        <v>2.9722348554645377</v>
      </c>
    </row>
    <row r="68" spans="2:53" x14ac:dyDescent="0.25">
      <c r="B68" s="137">
        <v>19</v>
      </c>
      <c r="C68" s="4">
        <f>INDEX('Types de lampes'!$C$78:$BA$409,('Liste Mixte'!$O$3-1)*35+$B68+1,'Calculs Mixte'!E$7+1)</f>
        <v>0</v>
      </c>
      <c r="D68" s="4">
        <f>INDEX('Types de lampes'!$C$78:$BA$409,('Liste Mixte'!$O$3-1)*35+$B68+1,'Calculs Mixte'!F$7+1)</f>
        <v>0</v>
      </c>
      <c r="E68" s="4">
        <f>INDEX('Types de lampes'!$C$78:$BA$409,('Liste Mixte'!$O$3-1)*35+$B68+1,'Calculs Mixte'!G$7+1)</f>
        <v>0</v>
      </c>
      <c r="F68" s="4">
        <f>INDEX('Types de lampes'!$C$78:$BA$409,('Liste Mixte'!$O$3-1)*35+$B68+1,'Calculs Mixte'!H$7+1)</f>
        <v>0</v>
      </c>
      <c r="G68" s="4">
        <f>INDEX('Types de lampes'!$C$78:$BA$409,('Liste Mixte'!$O$3-1)*35+$B68+1,'Calculs Mixte'!I$7+1)</f>
        <v>0</v>
      </c>
      <c r="H68" s="4">
        <f>INDEX('Types de lampes'!$C$78:$BA$409,('Liste Mixte'!$O$3-1)*35+$B68+1,'Calculs Mixte'!J$7+1)</f>
        <v>0</v>
      </c>
      <c r="I68" s="4">
        <f>INDEX('Types de lampes'!$C$78:$BA$409,('Liste Mixte'!$O$3-1)*35+$B68+1,'Calculs Mixte'!K$7+1)</f>
        <v>0</v>
      </c>
      <c r="J68" s="4">
        <f>INDEX('Types de lampes'!$C$78:$BA$409,('Liste Mixte'!$O$3-1)*35+$B68+1,'Calculs Mixte'!L$7+1)</f>
        <v>0</v>
      </c>
      <c r="K68" s="4">
        <f>INDEX('Types de lampes'!$C$78:$BA$409,('Liste Mixte'!$O$3-1)*35+$B68+1,'Calculs Mixte'!M$7+1)</f>
        <v>0</v>
      </c>
      <c r="L68" s="4">
        <f>INDEX('Types de lampes'!$C$78:$BA$409,('Liste Mixte'!$O$3-1)*35+$B68+1,'Calculs Mixte'!N$7+1)</f>
        <v>0</v>
      </c>
      <c r="M68" s="4">
        <f>INDEX('Types de lampes'!$C$78:$BA$409,('Liste Mixte'!$O$3-1)*35+$B68+1,'Calculs Mixte'!O$7+1)</f>
        <v>0</v>
      </c>
      <c r="N68" s="4">
        <f>INDEX('Types de lampes'!$C$78:$BA$409,('Liste Mixte'!$O$3-1)*35+$B68+1,'Calculs Mixte'!P$7+1)</f>
        <v>0</v>
      </c>
      <c r="O68" s="4">
        <f>INDEX('Types de lampes'!$C$78:$BA$409,('Liste Mixte'!$O$3-1)*35+$B68+1,'Calculs Mixte'!Q$7+1)</f>
        <v>0</v>
      </c>
      <c r="P68" s="4">
        <f>INDEX('Types de lampes'!$C$78:$BA$409,('Liste Mixte'!$O$3-1)*35+$B68+1,'Calculs Mixte'!R$7+1)</f>
        <v>0</v>
      </c>
      <c r="Q68" s="4">
        <f>INDEX('Types de lampes'!$C$78:$BA$409,('Liste Mixte'!$O$3-1)*35+$B68+1,'Calculs Mixte'!S$7+1)</f>
        <v>0</v>
      </c>
      <c r="R68" s="4">
        <f>INDEX('Types de lampes'!$C$78:$BA$409,('Liste Mixte'!$O$3-1)*35+$B68+1,'Calculs Mixte'!T$7+1)</f>
        <v>0</v>
      </c>
      <c r="S68" s="4">
        <f>INDEX('Types de lampes'!$C$78:$BA$409,('Liste Mixte'!$O$3-1)*35+$B68+1,'Calculs Mixte'!U$7+1)</f>
        <v>0</v>
      </c>
      <c r="T68" s="4">
        <f>INDEX('Types de lampes'!$C$78:$BA$409,('Liste Mixte'!$O$3-1)*35+$B68+1,'Calculs Mixte'!V$7+1)</f>
        <v>0</v>
      </c>
      <c r="U68" s="4">
        <f>INDEX('Types de lampes'!$C$78:$BA$409,('Liste Mixte'!$O$3-1)*35+$B68+1,'Calculs Mixte'!W$7+1)</f>
        <v>0</v>
      </c>
      <c r="V68" s="4">
        <f>INDEX('Types de lampes'!$C$78:$BA$409,('Liste Mixte'!$O$3-1)*35+$B68+1,'Calculs Mixte'!X$7+1)</f>
        <v>55.730000000000025</v>
      </c>
      <c r="W68" s="4">
        <f>INDEX('Types de lampes'!$C$78:$BA$409,('Liste Mixte'!$O$3-1)*35+$B68+1,'Calculs Mixte'!Y$7+1)</f>
        <v>0.54058100000000242</v>
      </c>
      <c r="X68" s="4">
        <f>INDEX('Types de lampes'!$C$78:$BA$409,('Liste Mixte'!$O$3-1)*35+$B68+1,'Calculs Mixte'!Z$7+1)</f>
        <v>0.36748863569999596</v>
      </c>
      <c r="Y68" s="4">
        <f>INDEX('Types de lampes'!$C$78:$BA$409,('Liste Mixte'!$O$3-1)*35+$B68+1,'Calculs Mixte'!AA$7+1)</f>
        <v>0.46406441626629069</v>
      </c>
      <c r="Z68" s="4">
        <f>INDEX('Types de lampes'!$C$78:$BA$409,('Liste Mixte'!$O$3-1)*35+$B68+1,'Calculs Mixte'!AB$7+1)</f>
        <v>0.69122886516983018</v>
      </c>
      <c r="AA68" s="4">
        <f>INDEX('Types de lampes'!$C$78:$BA$409,('Liste Mixte'!$O$3-1)*35+$B68+1,'Calculs Mixte'!AC$7+1)</f>
        <v>0.99460483371062181</v>
      </c>
      <c r="AB68" s="4">
        <f>INDEX('Types de lampes'!$C$78:$BA$409,('Liste Mixte'!$O$3-1)*35+$B68+1,'Calculs Mixte'!AD$7+1)</f>
        <v>1.3081065115795172</v>
      </c>
      <c r="AC68" s="4">
        <f>INDEX('Types de lampes'!$C$78:$BA$409,('Liste Mixte'!$O$3-1)*35+$B68+1,'Calculs Mixte'!AE$7+1)</f>
        <v>1.5985875831790335</v>
      </c>
      <c r="AD68" s="4">
        <f>INDEX('Types de lampes'!$C$78:$BA$409,('Liste Mixte'!$O$3-1)*35+$B68+1,'Calculs Mixte'!AF$7+1)</f>
        <v>1.8332305125157922</v>
      </c>
      <c r="AE68" s="4">
        <f>INDEX('Types de lampes'!$C$78:$BA$409,('Liste Mixte'!$O$3-1)*35+$B68+1,'Calculs Mixte'!AG$7+1)</f>
        <v>1.9847299315737208</v>
      </c>
      <c r="AF68" s="4">
        <f>INDEX('Types de lampes'!$C$78:$BA$409,('Liste Mixte'!$O$3-1)*35+$B68+1,'Calculs Mixte'!AH$7+1)</f>
        <v>2.0477941913536029</v>
      </c>
      <c r="AG68" s="4">
        <f>INDEX('Types de lampes'!$C$78:$BA$409,('Liste Mixte'!$O$3-1)*35+$B68+1,'Calculs Mixte'!AI$7+1)</f>
        <v>2.0336205637657834</v>
      </c>
      <c r="AH68" s="4">
        <f>INDEX('Types de lampes'!$C$78:$BA$409,('Liste Mixte'!$O$3-1)*35+$B68+1,'Calculs Mixte'!AJ$7+1)</f>
        <v>1.9418763325155586</v>
      </c>
      <c r="AI68" s="4">
        <f>INDEX('Types de lampes'!$C$78:$BA$409,('Liste Mixte'!$O$3-1)*35+$B68+1,'Calculs Mixte'!AK$7+1)</f>
        <v>1.7991416265046578</v>
      </c>
      <c r="AJ68" s="4">
        <f>INDEX('Types de lampes'!$C$78:$BA$409,('Liste Mixte'!$O$3-1)*35+$B68+1,'Calculs Mixte'!AL$7+1)</f>
        <v>1.6483079506092515</v>
      </c>
      <c r="AK68" s="4">
        <f>INDEX('Types de lampes'!$C$78:$BA$409,('Liste Mixte'!$O$3-1)*35+$B68+1,'Calculs Mixte'!AM$7+1)</f>
        <v>1.5265046566293108</v>
      </c>
      <c r="AL68" s="4">
        <f>INDEX('Types de lampes'!$C$78:$BA$409,('Liste Mixte'!$O$3-1)*35+$B68+1,'Calculs Mixte'!AN$7+1)</f>
        <v>1.4985304190184536</v>
      </c>
      <c r="AM68" s="4">
        <f>INDEX('Types de lampes'!$C$78:$BA$409,('Liste Mixte'!$O$3-1)*35+$B68+1,'Calculs Mixte'!AO$7+1)</f>
        <v>1.6299663079087996</v>
      </c>
      <c r="AN68" s="4">
        <f>INDEX('Types de lampes'!$C$78:$BA$409,('Liste Mixte'!$O$3-1)*35+$B68+1,'Calculs Mixte'!AP$7+1)</f>
        <v>1.9931219928178949</v>
      </c>
      <c r="AO68" s="4">
        <f>INDEX('Types de lampes'!$C$78:$BA$409,('Liste Mixte'!$O$3-1)*35+$B68+1,'Calculs Mixte'!AQ$7+1)</f>
        <v>2.7012443641328381</v>
      </c>
      <c r="AP68" s="4">
        <f>INDEX('Types de lampes'!$C$78:$BA$409,('Liste Mixte'!$O$3-1)*35+$B68+1,'Calculs Mixte'!AR$7+1)</f>
        <v>3.8486896792004819</v>
      </c>
      <c r="AQ68" s="4">
        <f>INDEX('Types de lampes'!$C$78:$BA$409,('Liste Mixte'!$O$3-1)*35+$B68+1,'Calculs Mixte'!AS$7+1)</f>
        <v>5.5779075681457551</v>
      </c>
      <c r="AR68" s="4">
        <f>INDEX('Types de lampes'!$C$78:$BA$409,('Liste Mixte'!$O$3-1)*35+$B68+1,'Calculs Mixte'!AT$7+1)</f>
        <v>8.0088435722939071</v>
      </c>
      <c r="AS68" s="4">
        <f>INDEX('Types de lampes'!$C$78:$BA$409,('Liste Mixte'!$O$3-1)*35+$B68+1,'Calculs Mixte'!AU$7+1)</f>
        <v>11.322553407739242</v>
      </c>
      <c r="AT68" s="4">
        <f>INDEX('Types de lampes'!$C$78:$BA$409,('Liste Mixte'!$O$3-1)*35+$B68+1,'Calculs Mixte'!AV$7+1)</f>
        <v>6.6402917162858417</v>
      </c>
      <c r="AU68" s="4">
        <f>INDEX('Types de lampes'!$C$78:$BA$409,('Liste Mixte'!$O$3-1)*35+$B68+1,'Calculs Mixte'!AW$7+1)</f>
        <v>1.3277493191049634</v>
      </c>
      <c r="AV68" s="4">
        <f>INDEX('Types de lampes'!$C$78:$BA$409,('Liste Mixte'!$O$3-1)*35+$B68+1,'Calculs Mixte'!AX$7+1)</f>
        <v>1.4747204893513921</v>
      </c>
      <c r="AW68" s="4">
        <f>INDEX('Types de lampes'!$C$78:$BA$409,('Liste Mixte'!$O$3-1)*35+$B68+1,'Calculs Mixte'!AY$7+1)</f>
        <v>1.7313679188412086</v>
      </c>
      <c r="AX68" s="4">
        <f>INDEX('Types de lampes'!$C$78:$BA$409,('Liste Mixte'!$O$3-1)*35+$B68+1,'Calculs Mixte'!AZ$7+1)</f>
        <v>2.0253960171432066</v>
      </c>
      <c r="AY68" s="4">
        <f>INDEX('Types de lampes'!$C$78:$BA$409,('Liste Mixte'!$O$3-1)*35+$B68+1,'Calculs Mixte'!BA$7+1)</f>
        <v>2.3070259361614065</v>
      </c>
      <c r="AZ68" s="4">
        <f>INDEX('Types de lampes'!$C$78:$BA$409,('Liste Mixte'!$O$3-1)*35+$B68+1,'Calculs Mixte'!BB$7+1)</f>
        <v>2.5404686649156316</v>
      </c>
      <c r="BA68" s="4">
        <f>INDEX('Types de lampes'!$C$78:$BA$409,('Liste Mixte'!$O$3-1)*35+$B68+1,'Calculs Mixte'!BC$7+1)</f>
        <v>2.7033020310776701</v>
      </c>
    </row>
    <row r="69" spans="2:53" x14ac:dyDescent="0.25">
      <c r="B69" s="137">
        <v>20</v>
      </c>
      <c r="C69" s="4">
        <f>INDEX('Types de lampes'!$C$78:$BA$409,('Liste Mixte'!$O$3-1)*35+$B69+1,'Calculs Mixte'!E$7+1)</f>
        <v>0</v>
      </c>
      <c r="D69" s="4">
        <f>INDEX('Types de lampes'!$C$78:$BA$409,('Liste Mixte'!$O$3-1)*35+$B69+1,'Calculs Mixte'!F$7+1)</f>
        <v>0</v>
      </c>
      <c r="E69" s="4">
        <f>INDEX('Types de lampes'!$C$78:$BA$409,('Liste Mixte'!$O$3-1)*35+$B69+1,'Calculs Mixte'!G$7+1)</f>
        <v>0</v>
      </c>
      <c r="F69" s="4">
        <f>INDEX('Types de lampes'!$C$78:$BA$409,('Liste Mixte'!$O$3-1)*35+$B69+1,'Calculs Mixte'!H$7+1)</f>
        <v>0</v>
      </c>
      <c r="G69" s="4">
        <f>INDEX('Types de lampes'!$C$78:$BA$409,('Liste Mixte'!$O$3-1)*35+$B69+1,'Calculs Mixte'!I$7+1)</f>
        <v>0</v>
      </c>
      <c r="H69" s="4">
        <f>INDEX('Types de lampes'!$C$78:$BA$409,('Liste Mixte'!$O$3-1)*35+$B69+1,'Calculs Mixte'!J$7+1)</f>
        <v>0</v>
      </c>
      <c r="I69" s="4">
        <f>INDEX('Types de lampes'!$C$78:$BA$409,('Liste Mixte'!$O$3-1)*35+$B69+1,'Calculs Mixte'!K$7+1)</f>
        <v>0</v>
      </c>
      <c r="J69" s="4">
        <f>INDEX('Types de lampes'!$C$78:$BA$409,('Liste Mixte'!$O$3-1)*35+$B69+1,'Calculs Mixte'!L$7+1)</f>
        <v>0</v>
      </c>
      <c r="K69" s="4">
        <f>INDEX('Types de lampes'!$C$78:$BA$409,('Liste Mixte'!$O$3-1)*35+$B69+1,'Calculs Mixte'!M$7+1)</f>
        <v>0</v>
      </c>
      <c r="L69" s="4">
        <f>INDEX('Types de lampes'!$C$78:$BA$409,('Liste Mixte'!$O$3-1)*35+$B69+1,'Calculs Mixte'!N$7+1)</f>
        <v>0</v>
      </c>
      <c r="M69" s="4">
        <f>INDEX('Types de lampes'!$C$78:$BA$409,('Liste Mixte'!$O$3-1)*35+$B69+1,'Calculs Mixte'!O$7+1)</f>
        <v>0</v>
      </c>
      <c r="N69" s="4">
        <f>INDEX('Types de lampes'!$C$78:$BA$409,('Liste Mixte'!$O$3-1)*35+$B69+1,'Calculs Mixte'!P$7+1)</f>
        <v>0</v>
      </c>
      <c r="O69" s="4">
        <f>INDEX('Types de lampes'!$C$78:$BA$409,('Liste Mixte'!$O$3-1)*35+$B69+1,'Calculs Mixte'!Q$7+1)</f>
        <v>0</v>
      </c>
      <c r="P69" s="4">
        <f>INDEX('Types de lampes'!$C$78:$BA$409,('Liste Mixte'!$O$3-1)*35+$B69+1,'Calculs Mixte'!R$7+1)</f>
        <v>0</v>
      </c>
      <c r="Q69" s="4">
        <f>INDEX('Types de lampes'!$C$78:$BA$409,('Liste Mixte'!$O$3-1)*35+$B69+1,'Calculs Mixte'!S$7+1)</f>
        <v>0</v>
      </c>
      <c r="R69" s="4">
        <f>INDEX('Types de lampes'!$C$78:$BA$409,('Liste Mixte'!$O$3-1)*35+$B69+1,'Calculs Mixte'!T$7+1)</f>
        <v>0</v>
      </c>
      <c r="S69" s="4">
        <f>INDEX('Types de lampes'!$C$78:$BA$409,('Liste Mixte'!$O$3-1)*35+$B69+1,'Calculs Mixte'!U$7+1)</f>
        <v>0</v>
      </c>
      <c r="T69" s="4">
        <f>INDEX('Types de lampes'!$C$78:$BA$409,('Liste Mixte'!$O$3-1)*35+$B69+1,'Calculs Mixte'!V$7+1)</f>
        <v>0</v>
      </c>
      <c r="U69" s="4">
        <f>INDEX('Types de lampes'!$C$78:$BA$409,('Liste Mixte'!$O$3-1)*35+$B69+1,'Calculs Mixte'!W$7+1)</f>
        <v>0</v>
      </c>
      <c r="V69" s="4">
        <f>INDEX('Types de lampes'!$C$78:$BA$409,('Liste Mixte'!$O$3-1)*35+$B69+1,'Calculs Mixte'!X$7+1)</f>
        <v>0</v>
      </c>
      <c r="W69" s="4">
        <f>INDEX('Types de lampes'!$C$78:$BA$409,('Liste Mixte'!$O$3-1)*35+$B69+1,'Calculs Mixte'!Y$7+1)</f>
        <v>50.000000000000021</v>
      </c>
      <c r="X69" s="4">
        <f>INDEX('Types de lampes'!$C$78:$BA$409,('Liste Mixte'!$O$3-1)*35+$B69+1,'Calculs Mixte'!Z$7+1)</f>
        <v>0.48500000000000215</v>
      </c>
      <c r="Y69" s="4">
        <f>INDEX('Types de lampes'!$C$78:$BA$409,('Liste Mixte'!$O$3-1)*35+$B69+1,'Calculs Mixte'!AA$7+1)</f>
        <v>0.32970449999999635</v>
      </c>
      <c r="Z69" s="4">
        <f>INDEX('Types de lampes'!$C$78:$BA$409,('Liste Mixte'!$O$3-1)*35+$B69+1,'Calculs Mixte'!AB$7+1)</f>
        <v>0.41635063365000058</v>
      </c>
      <c r="AA69" s="4">
        <f>INDEX('Types de lampes'!$C$78:$BA$409,('Liste Mixte'!$O$3-1)*35+$B69+1,'Calculs Mixte'!AC$7+1)</f>
        <v>0.62015868039640243</v>
      </c>
      <c r="AB69" s="4">
        <f>INDEX('Types de lampes'!$C$78:$BA$409,('Liste Mixte'!$O$3-1)*35+$B69+1,'Calculs Mixte'!AD$7+1)</f>
        <v>0.89234239521857317</v>
      </c>
      <c r="AC69" s="4">
        <f>INDEX('Types de lampes'!$C$78:$BA$409,('Liste Mixte'!$O$3-1)*35+$B69+1,'Calculs Mixte'!AE$7+1)</f>
        <v>1.1736107227521237</v>
      </c>
      <c r="AD69" s="4">
        <f>INDEX('Types de lampes'!$C$78:$BA$409,('Liste Mixte'!$O$3-1)*35+$B69+1,'Calculs Mixte'!AF$7+1)</f>
        <v>1.4342253572393984</v>
      </c>
      <c r="AE69" s="4">
        <f>INDEX('Types de lampes'!$C$78:$BA$409,('Liste Mixte'!$O$3-1)*35+$B69+1,'Calculs Mixte'!AG$7+1)</f>
        <v>1.6447429683436139</v>
      </c>
      <c r="AF69" s="4">
        <f>INDEX('Types de lampes'!$C$78:$BA$409,('Liste Mixte'!$O$3-1)*35+$B69+1,'Calculs Mixte'!AH$7+1)</f>
        <v>1.780665648280747</v>
      </c>
      <c r="AG69" s="4">
        <f>INDEX('Types de lampes'!$C$78:$BA$409,('Liste Mixte'!$O$3-1)*35+$B69+1,'Calculs Mixte'!AI$7+1)</f>
        <v>1.8372458203423674</v>
      </c>
      <c r="AH69" s="4">
        <f>INDEX('Types de lampes'!$C$78:$BA$409,('Liste Mixte'!$O$3-1)*35+$B69+1,'Calculs Mixte'!AJ$7+1)</f>
        <v>1.8245294848069111</v>
      </c>
      <c r="AI69" s="4">
        <f>INDEX('Types de lampes'!$C$78:$BA$409,('Liste Mixte'!$O$3-1)*35+$B69+1,'Calculs Mixte'!AK$7+1)</f>
        <v>1.7422181343222307</v>
      </c>
      <c r="AJ69" s="4">
        <f>INDEX('Types de lampes'!$C$78:$BA$409,('Liste Mixte'!$O$3-1)*35+$B69+1,'Calculs Mixte'!AL$7+1)</f>
        <v>1.6141590045798113</v>
      </c>
      <c r="AK69" s="4">
        <f>INDEX('Types de lampes'!$C$78:$BA$409,('Liste Mixte'!$O$3-1)*35+$B69+1,'Calculs Mixte'!AM$7+1)</f>
        <v>1.4788336179878443</v>
      </c>
      <c r="AL69" s="4">
        <f>INDEX('Types de lampes'!$C$78:$BA$409,('Liste Mixte'!$O$3-1)*35+$B69+1,'Calculs Mixte'!AN$7+1)</f>
        <v>1.3695537920593133</v>
      </c>
      <c r="AM69" s="4">
        <f>INDEX('Types de lampes'!$C$78:$BA$409,('Liste Mixte'!$O$3-1)*35+$B69+1,'Calculs Mixte'!AO$7+1)</f>
        <v>1.3444557859487292</v>
      </c>
      <c r="AN69" s="4">
        <f>INDEX('Types de lampes'!$C$78:$BA$409,('Liste Mixte'!$O$3-1)*35+$B69+1,'Calculs Mixte'!AP$7+1)</f>
        <v>1.4623778107920324</v>
      </c>
      <c r="AO69" s="4">
        <f>INDEX('Types de lampes'!$C$78:$BA$409,('Liste Mixte'!$O$3-1)*35+$B69+1,'Calculs Mixte'!AQ$7+1)</f>
        <v>1.7881948616704599</v>
      </c>
      <c r="AP69" s="4">
        <f>INDEX('Types de lampes'!$C$78:$BA$409,('Liste Mixte'!$O$3-1)*35+$B69+1,'Calculs Mixte'!AR$7+1)</f>
        <v>2.4235101059867556</v>
      </c>
      <c r="AQ69" s="4">
        <f>INDEX('Types de lampes'!$C$78:$BA$409,('Liste Mixte'!$O$3-1)*35+$B69+1,'Calculs Mixte'!AS$7+1)</f>
        <v>3.4529783592324437</v>
      </c>
      <c r="AR69" s="4">
        <f>INDEX('Types de lampes'!$C$78:$BA$409,('Liste Mixte'!$O$3-1)*35+$B69+1,'Calculs Mixte'!AT$7+1)</f>
        <v>5.0044029859552799</v>
      </c>
      <c r="AS69" s="4">
        <f>INDEX('Types de lampes'!$C$78:$BA$409,('Liste Mixte'!$O$3-1)*35+$B69+1,'Calculs Mixte'!AU$7+1)</f>
        <v>7.1853970682701478</v>
      </c>
      <c r="AT69" s="4">
        <f>INDEX('Types de lampes'!$C$78:$BA$409,('Liste Mixte'!$O$3-1)*35+$B69+1,'Calculs Mixte'!AV$7+1)</f>
        <v>10.158400688802477</v>
      </c>
      <c r="AU69" s="4">
        <f>INDEX('Types de lampes'!$C$78:$BA$409,('Liste Mixte'!$O$3-1)*35+$B69+1,'Calculs Mixte'!AW$7+1)</f>
        <v>5.9575558193843898</v>
      </c>
      <c r="AV69" s="4">
        <f>INDEX('Types de lampes'!$C$78:$BA$409,('Liste Mixte'!$O$3-1)*35+$B69+1,'Calculs Mixte'!AX$7+1)</f>
        <v>1.191233912708562</v>
      </c>
      <c r="AW69" s="4">
        <f>INDEX('Types de lampes'!$C$78:$BA$409,('Liste Mixte'!$O$3-1)*35+$B69+1,'Calculs Mixte'!AY$7+1)</f>
        <v>1.3230939254902134</v>
      </c>
      <c r="AX69" s="4">
        <f>INDEX('Types de lampes'!$C$78:$BA$409,('Liste Mixte'!$O$3-1)*35+$B69+1,'Calculs Mixte'!AZ$7+1)</f>
        <v>1.5533535966635639</v>
      </c>
      <c r="AY69" s="4">
        <f>INDEX('Types de lampes'!$C$78:$BA$409,('Liste Mixte'!$O$3-1)*35+$B69+1,'Calculs Mixte'!BA$7+1)</f>
        <v>1.8171505626621267</v>
      </c>
      <c r="AZ69" s="4">
        <f>INDEX('Types de lampes'!$C$78:$BA$409,('Liste Mixte'!$O$3-1)*35+$B69+1,'Calculs Mixte'!BB$7+1)</f>
        <v>2.0698240948873194</v>
      </c>
      <c r="BA69" s="4">
        <f>INDEX('Types de lampes'!$C$78:$BA$409,('Liste Mixte'!$O$3-1)*35+$B69+1,'Calculs Mixte'!BC$7+1)</f>
        <v>2.2792649066172901</v>
      </c>
    </row>
    <row r="70" spans="2:53" x14ac:dyDescent="0.25">
      <c r="B70" s="137">
        <v>21</v>
      </c>
      <c r="C70" s="4">
        <f>INDEX('Types de lampes'!$C$78:$BA$409,('Liste Mixte'!$O$3-1)*35+$B70+1,'Calculs Mixte'!E$7+1)</f>
        <v>0</v>
      </c>
      <c r="D70" s="4">
        <f>INDEX('Types de lampes'!$C$78:$BA$409,('Liste Mixte'!$O$3-1)*35+$B70+1,'Calculs Mixte'!F$7+1)</f>
        <v>0</v>
      </c>
      <c r="E70" s="4">
        <f>INDEX('Types de lampes'!$C$78:$BA$409,('Liste Mixte'!$O$3-1)*35+$B70+1,'Calculs Mixte'!G$7+1)</f>
        <v>0</v>
      </c>
      <c r="F70" s="4">
        <f>INDEX('Types de lampes'!$C$78:$BA$409,('Liste Mixte'!$O$3-1)*35+$B70+1,'Calculs Mixte'!H$7+1)</f>
        <v>0</v>
      </c>
      <c r="G70" s="4">
        <f>INDEX('Types de lampes'!$C$78:$BA$409,('Liste Mixte'!$O$3-1)*35+$B70+1,'Calculs Mixte'!I$7+1)</f>
        <v>0</v>
      </c>
      <c r="H70" s="4">
        <f>INDEX('Types de lampes'!$C$78:$BA$409,('Liste Mixte'!$O$3-1)*35+$B70+1,'Calculs Mixte'!J$7+1)</f>
        <v>0</v>
      </c>
      <c r="I70" s="4">
        <f>INDEX('Types de lampes'!$C$78:$BA$409,('Liste Mixte'!$O$3-1)*35+$B70+1,'Calculs Mixte'!K$7+1)</f>
        <v>0</v>
      </c>
      <c r="J70" s="4">
        <f>INDEX('Types de lampes'!$C$78:$BA$409,('Liste Mixte'!$O$3-1)*35+$B70+1,'Calculs Mixte'!L$7+1)</f>
        <v>0</v>
      </c>
      <c r="K70" s="4">
        <f>INDEX('Types de lampes'!$C$78:$BA$409,('Liste Mixte'!$O$3-1)*35+$B70+1,'Calculs Mixte'!M$7+1)</f>
        <v>0</v>
      </c>
      <c r="L70" s="4">
        <f>INDEX('Types de lampes'!$C$78:$BA$409,('Liste Mixte'!$O$3-1)*35+$B70+1,'Calculs Mixte'!N$7+1)</f>
        <v>0</v>
      </c>
      <c r="M70" s="4">
        <f>INDEX('Types de lampes'!$C$78:$BA$409,('Liste Mixte'!$O$3-1)*35+$B70+1,'Calculs Mixte'!O$7+1)</f>
        <v>0</v>
      </c>
      <c r="N70" s="4">
        <f>INDEX('Types de lampes'!$C$78:$BA$409,('Liste Mixte'!$O$3-1)*35+$B70+1,'Calculs Mixte'!P$7+1)</f>
        <v>0</v>
      </c>
      <c r="O70" s="4">
        <f>INDEX('Types de lampes'!$C$78:$BA$409,('Liste Mixte'!$O$3-1)*35+$B70+1,'Calculs Mixte'!Q$7+1)</f>
        <v>0</v>
      </c>
      <c r="P70" s="4">
        <f>INDEX('Types de lampes'!$C$78:$BA$409,('Liste Mixte'!$O$3-1)*35+$B70+1,'Calculs Mixte'!R$7+1)</f>
        <v>0</v>
      </c>
      <c r="Q70" s="4">
        <f>INDEX('Types de lampes'!$C$78:$BA$409,('Liste Mixte'!$O$3-1)*35+$B70+1,'Calculs Mixte'!S$7+1)</f>
        <v>0</v>
      </c>
      <c r="R70" s="4">
        <f>INDEX('Types de lampes'!$C$78:$BA$409,('Liste Mixte'!$O$3-1)*35+$B70+1,'Calculs Mixte'!T$7+1)</f>
        <v>0</v>
      </c>
      <c r="S70" s="4">
        <f>INDEX('Types de lampes'!$C$78:$BA$409,('Liste Mixte'!$O$3-1)*35+$B70+1,'Calculs Mixte'!U$7+1)</f>
        <v>0</v>
      </c>
      <c r="T70" s="4">
        <f>INDEX('Types de lampes'!$C$78:$BA$409,('Liste Mixte'!$O$3-1)*35+$B70+1,'Calculs Mixte'!V$7+1)</f>
        <v>0</v>
      </c>
      <c r="U70" s="4">
        <f>INDEX('Types de lampes'!$C$78:$BA$409,('Liste Mixte'!$O$3-1)*35+$B70+1,'Calculs Mixte'!W$7+1)</f>
        <v>0</v>
      </c>
      <c r="V70" s="4">
        <f>INDEX('Types de lampes'!$C$78:$BA$409,('Liste Mixte'!$O$3-1)*35+$B70+1,'Calculs Mixte'!X$7+1)</f>
        <v>0</v>
      </c>
      <c r="W70" s="4">
        <f>INDEX('Types de lampes'!$C$78:$BA$409,('Liste Mixte'!$O$3-1)*35+$B70+1,'Calculs Mixte'!Y$7+1)</f>
        <v>0</v>
      </c>
      <c r="X70" s="4">
        <f>INDEX('Types de lampes'!$C$78:$BA$409,('Liste Mixte'!$O$3-1)*35+$B70+1,'Calculs Mixte'!Z$7+1)</f>
        <v>41.290000000000013</v>
      </c>
      <c r="Y70" s="4">
        <f>INDEX('Types de lampes'!$C$78:$BA$409,('Liste Mixte'!$O$3-1)*35+$B70+1,'Calculs Mixte'!AA$7+1)</f>
        <v>0.40051300000000178</v>
      </c>
      <c r="Z70" s="4">
        <f>INDEX('Types de lampes'!$C$78:$BA$409,('Liste Mixte'!$O$3-1)*35+$B70+1,'Calculs Mixte'!AB$7+1)</f>
        <v>0.27226997609999698</v>
      </c>
      <c r="AA70" s="4">
        <f>INDEX('Types de lampes'!$C$78:$BA$409,('Liste Mixte'!$O$3-1)*35+$B70+1,'Calculs Mixte'!AC$7+1)</f>
        <v>0.34382235326817046</v>
      </c>
      <c r="AB70" s="4">
        <f>INDEX('Types de lampes'!$C$78:$BA$409,('Liste Mixte'!$O$3-1)*35+$B70+1,'Calculs Mixte'!AD$7+1)</f>
        <v>0.51212703827134909</v>
      </c>
      <c r="AC70" s="4">
        <f>INDEX('Types de lampes'!$C$78:$BA$409,('Liste Mixte'!$O$3-1)*35+$B70+1,'Calculs Mixte'!AE$7+1)</f>
        <v>0.73689634997149767</v>
      </c>
      <c r="AD70" s="4">
        <f>INDEX('Types de lampes'!$C$78:$BA$409,('Liste Mixte'!$O$3-1)*35+$B70+1,'Calculs Mixte'!AF$7+1)</f>
        <v>0.96916773484870378</v>
      </c>
      <c r="AE70" s="4">
        <f>INDEX('Types de lampes'!$C$78:$BA$409,('Liste Mixte'!$O$3-1)*35+$B70+1,'Calculs Mixte'!AG$7+1)</f>
        <v>1.1843833000082951</v>
      </c>
      <c r="AF70" s="4">
        <f>INDEX('Types de lampes'!$C$78:$BA$409,('Liste Mixte'!$O$3-1)*35+$B70+1,'Calculs Mixte'!AH$7+1)</f>
        <v>1.3582287432581563</v>
      </c>
      <c r="AG70" s="4">
        <f>INDEX('Types de lampes'!$C$78:$BA$409,('Liste Mixte'!$O$3-1)*35+$B70+1,'Calculs Mixte'!AI$7+1)</f>
        <v>1.4704736923502408</v>
      </c>
      <c r="AH70" s="4">
        <f>INDEX('Types de lampes'!$C$78:$BA$409,('Liste Mixte'!$O$3-1)*35+$B70+1,'Calculs Mixte'!AJ$7+1)</f>
        <v>1.5171975984387269</v>
      </c>
      <c r="AI70" s="4">
        <f>INDEX('Types de lampes'!$C$78:$BA$409,('Liste Mixte'!$O$3-1)*35+$B70+1,'Calculs Mixte'!AK$7+1)</f>
        <v>1.5066964485535472</v>
      </c>
      <c r="AJ70" s="4">
        <f>INDEX('Types de lampes'!$C$78:$BA$409,('Liste Mixte'!$O$3-1)*35+$B70+1,'Calculs Mixte'!AL$7+1)</f>
        <v>1.438723735323298</v>
      </c>
      <c r="AK70" s="4">
        <f>INDEX('Types de lampes'!$C$78:$BA$409,('Liste Mixte'!$O$3-1)*35+$B70+1,'Calculs Mixte'!AM$7+1)</f>
        <v>1.3329725059820081</v>
      </c>
      <c r="AL70" s="4">
        <f>INDEX('Types de lampes'!$C$78:$BA$409,('Liste Mixte'!$O$3-1)*35+$B70+1,'Calculs Mixte'!AN$7+1)</f>
        <v>1.2212208017343618</v>
      </c>
      <c r="AM70" s="4">
        <f>INDEX('Types de lampes'!$C$78:$BA$409,('Liste Mixte'!$O$3-1)*35+$B70+1,'Calculs Mixte'!AO$7+1)</f>
        <v>1.1309775214825808</v>
      </c>
      <c r="AN70" s="4">
        <f>INDEX('Types de lampes'!$C$78:$BA$409,('Liste Mixte'!$O$3-1)*35+$B70+1,'Calculs Mixte'!AP$7+1)</f>
        <v>1.1102515880364605</v>
      </c>
      <c r="AO70" s="4">
        <f>INDEX('Types de lampes'!$C$78:$BA$409,('Liste Mixte'!$O$3-1)*35+$B70+1,'Calculs Mixte'!AQ$7+1)</f>
        <v>1.2076315961520603</v>
      </c>
      <c r="AP70" s="4">
        <f>INDEX('Types de lampes'!$C$78:$BA$409,('Liste Mixte'!$O$3-1)*35+$B70+1,'Calculs Mixte'!AR$7+1)</f>
        <v>1.4766913167674658</v>
      </c>
      <c r="AQ70" s="4">
        <f>INDEX('Types de lampes'!$C$78:$BA$409,('Liste Mixte'!$O$3-1)*35+$B70+1,'Calculs Mixte'!AS$7+1)</f>
        <v>2.0013346455238628</v>
      </c>
      <c r="AR70" s="4">
        <f>INDEX('Types de lampes'!$C$78:$BA$409,('Liste Mixte'!$O$3-1)*35+$B70+1,'Calculs Mixte'!AT$7+1)</f>
        <v>2.8514695290541519</v>
      </c>
      <c r="AS70" s="4">
        <f>INDEX('Types de lampes'!$C$78:$BA$409,('Liste Mixte'!$O$3-1)*35+$B70+1,'Calculs Mixte'!AU$7+1)</f>
        <v>4.13263598580187</v>
      </c>
      <c r="AT70" s="4">
        <f>INDEX('Types de lampes'!$C$78:$BA$409,('Liste Mixte'!$O$3-1)*35+$B70+1,'Calculs Mixte'!AV$7+1)</f>
        <v>5.933700898977488</v>
      </c>
      <c r="AU70" s="4">
        <f>INDEX('Types de lampes'!$C$78:$BA$409,('Liste Mixte'!$O$3-1)*35+$B70+1,'Calculs Mixte'!AW$7+1)</f>
        <v>8.3888072888130853</v>
      </c>
      <c r="AV70" s="4">
        <f>INDEX('Types de lampes'!$C$78:$BA$409,('Liste Mixte'!$O$3-1)*35+$B70+1,'Calculs Mixte'!AX$7+1)</f>
        <v>4.9197495956476294</v>
      </c>
      <c r="AW70" s="4">
        <f>INDEX('Types de lampes'!$C$78:$BA$409,('Liste Mixte'!$O$3-1)*35+$B70+1,'Calculs Mixte'!AY$7+1)</f>
        <v>0.98372096511473051</v>
      </c>
      <c r="AX70" s="4">
        <f>INDEX('Types de lampes'!$C$78:$BA$409,('Liste Mixte'!$O$3-1)*35+$B70+1,'Calculs Mixte'!AZ$7+1)</f>
        <v>1.0926109636698182</v>
      </c>
      <c r="AY70" s="4">
        <f>INDEX('Types de lampes'!$C$78:$BA$409,('Liste Mixte'!$O$3-1)*35+$B70+1,'Calculs Mixte'!BA$7+1)</f>
        <v>1.2827594001247711</v>
      </c>
      <c r="AZ70" s="4">
        <f>INDEX('Types de lampes'!$C$78:$BA$409,('Liste Mixte'!$O$3-1)*35+$B70+1,'Calculs Mixte'!BB$7+1)</f>
        <v>1.5006029346463843</v>
      </c>
      <c r="BA70" s="4">
        <f>INDEX('Types de lampes'!$C$78:$BA$409,('Liste Mixte'!$O$3-1)*35+$B70+1,'Calculs Mixte'!BC$7+1)</f>
        <v>1.7092607375579483</v>
      </c>
    </row>
    <row r="71" spans="2:53" x14ac:dyDescent="0.25">
      <c r="B71" s="137">
        <v>22</v>
      </c>
      <c r="C71" s="4">
        <f>INDEX('Types de lampes'!$C$78:$BA$409,('Liste Mixte'!$O$3-1)*35+$B71+1,'Calculs Mixte'!E$7+1)</f>
        <v>0</v>
      </c>
      <c r="D71" s="4">
        <f>INDEX('Types de lampes'!$C$78:$BA$409,('Liste Mixte'!$O$3-1)*35+$B71+1,'Calculs Mixte'!F$7+1)</f>
        <v>0</v>
      </c>
      <c r="E71" s="4">
        <f>INDEX('Types de lampes'!$C$78:$BA$409,('Liste Mixte'!$O$3-1)*35+$B71+1,'Calculs Mixte'!G$7+1)</f>
        <v>0</v>
      </c>
      <c r="F71" s="4">
        <f>INDEX('Types de lampes'!$C$78:$BA$409,('Liste Mixte'!$O$3-1)*35+$B71+1,'Calculs Mixte'!H$7+1)</f>
        <v>0</v>
      </c>
      <c r="G71" s="4">
        <f>INDEX('Types de lampes'!$C$78:$BA$409,('Liste Mixte'!$O$3-1)*35+$B71+1,'Calculs Mixte'!I$7+1)</f>
        <v>0</v>
      </c>
      <c r="H71" s="4">
        <f>INDEX('Types de lampes'!$C$78:$BA$409,('Liste Mixte'!$O$3-1)*35+$B71+1,'Calculs Mixte'!J$7+1)</f>
        <v>0</v>
      </c>
      <c r="I71" s="4">
        <f>INDEX('Types de lampes'!$C$78:$BA$409,('Liste Mixte'!$O$3-1)*35+$B71+1,'Calculs Mixte'!K$7+1)</f>
        <v>0</v>
      </c>
      <c r="J71" s="4">
        <f>INDEX('Types de lampes'!$C$78:$BA$409,('Liste Mixte'!$O$3-1)*35+$B71+1,'Calculs Mixte'!L$7+1)</f>
        <v>0</v>
      </c>
      <c r="K71" s="4">
        <f>INDEX('Types de lampes'!$C$78:$BA$409,('Liste Mixte'!$O$3-1)*35+$B71+1,'Calculs Mixte'!M$7+1)</f>
        <v>0</v>
      </c>
      <c r="L71" s="4">
        <f>INDEX('Types de lampes'!$C$78:$BA$409,('Liste Mixte'!$O$3-1)*35+$B71+1,'Calculs Mixte'!N$7+1)</f>
        <v>0</v>
      </c>
      <c r="M71" s="4">
        <f>INDEX('Types de lampes'!$C$78:$BA$409,('Liste Mixte'!$O$3-1)*35+$B71+1,'Calculs Mixte'!O$7+1)</f>
        <v>0</v>
      </c>
      <c r="N71" s="4">
        <f>INDEX('Types de lampes'!$C$78:$BA$409,('Liste Mixte'!$O$3-1)*35+$B71+1,'Calculs Mixte'!P$7+1)</f>
        <v>0</v>
      </c>
      <c r="O71" s="4">
        <f>INDEX('Types de lampes'!$C$78:$BA$409,('Liste Mixte'!$O$3-1)*35+$B71+1,'Calculs Mixte'!Q$7+1)</f>
        <v>0</v>
      </c>
      <c r="P71" s="4">
        <f>INDEX('Types de lampes'!$C$78:$BA$409,('Liste Mixte'!$O$3-1)*35+$B71+1,'Calculs Mixte'!R$7+1)</f>
        <v>0</v>
      </c>
      <c r="Q71" s="4">
        <f>INDEX('Types de lampes'!$C$78:$BA$409,('Liste Mixte'!$O$3-1)*35+$B71+1,'Calculs Mixte'!S$7+1)</f>
        <v>0</v>
      </c>
      <c r="R71" s="4">
        <f>INDEX('Types de lampes'!$C$78:$BA$409,('Liste Mixte'!$O$3-1)*35+$B71+1,'Calculs Mixte'!T$7+1)</f>
        <v>0</v>
      </c>
      <c r="S71" s="4">
        <f>INDEX('Types de lampes'!$C$78:$BA$409,('Liste Mixte'!$O$3-1)*35+$B71+1,'Calculs Mixte'!U$7+1)</f>
        <v>0</v>
      </c>
      <c r="T71" s="4">
        <f>INDEX('Types de lampes'!$C$78:$BA$409,('Liste Mixte'!$O$3-1)*35+$B71+1,'Calculs Mixte'!V$7+1)</f>
        <v>0</v>
      </c>
      <c r="U71" s="4">
        <f>INDEX('Types de lampes'!$C$78:$BA$409,('Liste Mixte'!$O$3-1)*35+$B71+1,'Calculs Mixte'!W$7+1)</f>
        <v>0</v>
      </c>
      <c r="V71" s="4">
        <f>INDEX('Types de lampes'!$C$78:$BA$409,('Liste Mixte'!$O$3-1)*35+$B71+1,'Calculs Mixte'!X$7+1)</f>
        <v>0</v>
      </c>
      <c r="W71" s="4">
        <f>INDEX('Types de lampes'!$C$78:$BA$409,('Liste Mixte'!$O$3-1)*35+$B71+1,'Calculs Mixte'!Y$7+1)</f>
        <v>0</v>
      </c>
      <c r="X71" s="4">
        <f>INDEX('Types de lampes'!$C$78:$BA$409,('Liste Mixte'!$O$3-1)*35+$B71+1,'Calculs Mixte'!Z$7+1)</f>
        <v>0</v>
      </c>
      <c r="Y71" s="4">
        <f>INDEX('Types de lampes'!$C$78:$BA$409,('Liste Mixte'!$O$3-1)*35+$B71+1,'Calculs Mixte'!AA$7+1)</f>
        <v>28.390000000000008</v>
      </c>
      <c r="Z71" s="4">
        <f>INDEX('Types de lampes'!$C$78:$BA$409,('Liste Mixte'!$O$3-1)*35+$B71+1,'Calculs Mixte'!AB$7+1)</f>
        <v>0.27538300000000121</v>
      </c>
      <c r="AA71" s="4">
        <f>INDEX('Types de lampes'!$C$78:$BA$409,('Liste Mixte'!$O$3-1)*35+$B71+1,'Calculs Mixte'!AC$7+1)</f>
        <v>0.18720621509999791</v>
      </c>
      <c r="AB71" s="4">
        <f>INDEX('Types de lampes'!$C$78:$BA$409,('Liste Mixte'!$O$3-1)*35+$B71+1,'Calculs Mixte'!AD$7+1)</f>
        <v>0.23640388978647031</v>
      </c>
      <c r="AC71" s="4">
        <f>INDEX('Types de lampes'!$C$78:$BA$409,('Liste Mixte'!$O$3-1)*35+$B71+1,'Calculs Mixte'!AE$7+1)</f>
        <v>0.35212609872907724</v>
      </c>
      <c r="AD71" s="4">
        <f>INDEX('Types de lampes'!$C$78:$BA$409,('Liste Mixte'!$O$3-1)*35+$B71+1,'Calculs Mixte'!AF$7+1)</f>
        <v>0.50667201200510581</v>
      </c>
      <c r="AE71" s="4">
        <f>INDEX('Types de lampes'!$C$78:$BA$409,('Liste Mixte'!$O$3-1)*35+$B71+1,'Calculs Mixte'!AG$7+1)</f>
        <v>0.66637616837865588</v>
      </c>
      <c r="AF71" s="4">
        <f>INDEX('Types de lampes'!$C$78:$BA$409,('Liste Mixte'!$O$3-1)*35+$B71+1,'Calculs Mixte'!AH$7+1)</f>
        <v>0.81435315784053031</v>
      </c>
      <c r="AG71" s="4">
        <f>INDEX('Types de lampes'!$C$78:$BA$409,('Liste Mixte'!$O$3-1)*35+$B71+1,'Calculs Mixte'!AI$7+1)</f>
        <v>0.93388505742550398</v>
      </c>
      <c r="AH71" s="4">
        <f>INDEX('Types de lampes'!$C$78:$BA$409,('Liste Mixte'!$O$3-1)*35+$B71+1,'Calculs Mixte'!AJ$7+1)</f>
        <v>1.011061955093808</v>
      </c>
      <c r="AI71" s="4">
        <f>INDEX('Types de lampes'!$C$78:$BA$409,('Liste Mixte'!$O$3-1)*35+$B71+1,'Calculs Mixte'!AK$7+1)</f>
        <v>1.0431881767903961</v>
      </c>
      <c r="AJ71" s="4">
        <f>INDEX('Types de lampes'!$C$78:$BA$409,('Liste Mixte'!$O$3-1)*35+$B71+1,'Calculs Mixte'!AL$7+1)</f>
        <v>1.0359678414733642</v>
      </c>
      <c r="AK71" s="4">
        <f>INDEX('Types de lampes'!$C$78:$BA$409,('Liste Mixte'!$O$3-1)*35+$B71+1,'Calculs Mixte'!AM$7+1)</f>
        <v>0.98923145666816248</v>
      </c>
      <c r="AL71" s="4">
        <f>INDEX('Types de lampes'!$C$78:$BA$409,('Liste Mixte'!$O$3-1)*35+$B71+1,'Calculs Mixte'!AN$7+1)</f>
        <v>0.91651948280041684</v>
      </c>
      <c r="AM71" s="4">
        <f>INDEX('Types de lampes'!$C$78:$BA$409,('Liste Mixte'!$O$3-1)*35+$B71+1,'Calculs Mixte'!AO$7+1)</f>
        <v>0.83968172829349796</v>
      </c>
      <c r="AN71" s="4">
        <f>INDEX('Types de lampes'!$C$78:$BA$409,('Liste Mixte'!$O$3-1)*35+$B71+1,'Calculs Mixte'!AP$7+1)</f>
        <v>0.777632643131278</v>
      </c>
      <c r="AO71" s="4">
        <f>INDEX('Types de lampes'!$C$78:$BA$409,('Liste Mixte'!$O$3-1)*35+$B71+1,'Calculs Mixte'!AQ$7+1)</f>
        <v>0.76338199526168837</v>
      </c>
      <c r="AP71" s="4">
        <f>INDEX('Types de lampes'!$C$78:$BA$409,('Liste Mixte'!$O$3-1)*35+$B71+1,'Calculs Mixte'!AR$7+1)</f>
        <v>0.83033812096771598</v>
      </c>
      <c r="AQ71" s="4">
        <f>INDEX('Types de lampes'!$C$78:$BA$409,('Liste Mixte'!$O$3-1)*35+$B71+1,'Calculs Mixte'!AS$7+1)</f>
        <v>1.0153370424564871</v>
      </c>
      <c r="AR71" s="4">
        <f>INDEX('Types de lampes'!$C$78:$BA$409,('Liste Mixte'!$O$3-1)*35+$B71+1,'Calculs Mixte'!AT$7+1)</f>
        <v>1.3760690381792797</v>
      </c>
      <c r="AS71" s="4">
        <f>INDEX('Types de lampes'!$C$78:$BA$409,('Liste Mixte'!$O$3-1)*35+$B71+1,'Calculs Mixte'!AU$7+1)</f>
        <v>1.9606011123721814</v>
      </c>
      <c r="AT71" s="4">
        <f>INDEX('Types de lampes'!$C$78:$BA$409,('Liste Mixte'!$O$3-1)*35+$B71+1,'Calculs Mixte'!AV$7+1)</f>
        <v>2.8415000154254075</v>
      </c>
      <c r="AU71" s="4">
        <f>INDEX('Types de lampes'!$C$78:$BA$409,('Liste Mixte'!$O$3-1)*35+$B71+1,'Calculs Mixte'!AW$7+1)</f>
        <v>4.0798684553637896</v>
      </c>
      <c r="AV71" s="4">
        <f>INDEX('Types de lampes'!$C$78:$BA$409,('Liste Mixte'!$O$3-1)*35+$B71+1,'Calculs Mixte'!AX$7+1)</f>
        <v>5.7679399111020464</v>
      </c>
      <c r="AW71" s="4">
        <f>INDEX('Types de lampes'!$C$78:$BA$409,('Liste Mixte'!$O$3-1)*35+$B71+1,'Calculs Mixte'!AY$7+1)</f>
        <v>3.3827001942464565</v>
      </c>
      <c r="AX71" s="4">
        <f>INDEX('Types de lampes'!$C$78:$BA$409,('Liste Mixte'!$O$3-1)*35+$B71+1,'Calculs Mixte'!AZ$7+1)</f>
        <v>0.6763826156359215</v>
      </c>
      <c r="AY71" s="4">
        <f>INDEX('Types de lampes'!$C$78:$BA$409,('Liste Mixte'!$O$3-1)*35+$B71+1,'Calculs Mixte'!BA$7+1)</f>
        <v>0.75125273089334321</v>
      </c>
      <c r="AZ71" s="4">
        <f>INDEX('Types de lampes'!$C$78:$BA$409,('Liste Mixte'!$O$3-1)*35+$B71+1,'Calculs Mixte'!BB$7+1)</f>
        <v>0.88199417218557152</v>
      </c>
      <c r="BA71" s="4">
        <f>INDEX('Types de lampes'!$C$78:$BA$409,('Liste Mixte'!$O$3-1)*35+$B71+1,'Calculs Mixte'!BC$7+1)</f>
        <v>1.0317780894795556</v>
      </c>
    </row>
    <row r="72" spans="2:53" x14ac:dyDescent="0.25">
      <c r="B72" s="137">
        <v>23</v>
      </c>
      <c r="C72" s="4">
        <f>INDEX('Types de lampes'!$C$78:$BA$409,('Liste Mixte'!$O$3-1)*35+$B72+1,'Calculs Mixte'!E$7+1)</f>
        <v>0</v>
      </c>
      <c r="D72" s="4">
        <f>INDEX('Types de lampes'!$C$78:$BA$409,('Liste Mixte'!$O$3-1)*35+$B72+1,'Calculs Mixte'!F$7+1)</f>
        <v>0</v>
      </c>
      <c r="E72" s="4">
        <f>INDEX('Types de lampes'!$C$78:$BA$409,('Liste Mixte'!$O$3-1)*35+$B72+1,'Calculs Mixte'!G$7+1)</f>
        <v>0</v>
      </c>
      <c r="F72" s="4">
        <f>INDEX('Types de lampes'!$C$78:$BA$409,('Liste Mixte'!$O$3-1)*35+$B72+1,'Calculs Mixte'!H$7+1)</f>
        <v>0</v>
      </c>
      <c r="G72" s="4">
        <f>INDEX('Types de lampes'!$C$78:$BA$409,('Liste Mixte'!$O$3-1)*35+$B72+1,'Calculs Mixte'!I$7+1)</f>
        <v>0</v>
      </c>
      <c r="H72" s="4">
        <f>INDEX('Types de lampes'!$C$78:$BA$409,('Liste Mixte'!$O$3-1)*35+$B72+1,'Calculs Mixte'!J$7+1)</f>
        <v>0</v>
      </c>
      <c r="I72" s="4">
        <f>INDEX('Types de lampes'!$C$78:$BA$409,('Liste Mixte'!$O$3-1)*35+$B72+1,'Calculs Mixte'!K$7+1)</f>
        <v>0</v>
      </c>
      <c r="J72" s="4">
        <f>INDEX('Types de lampes'!$C$78:$BA$409,('Liste Mixte'!$O$3-1)*35+$B72+1,'Calculs Mixte'!L$7+1)</f>
        <v>0</v>
      </c>
      <c r="K72" s="4">
        <f>INDEX('Types de lampes'!$C$78:$BA$409,('Liste Mixte'!$O$3-1)*35+$B72+1,'Calculs Mixte'!M$7+1)</f>
        <v>0</v>
      </c>
      <c r="L72" s="4">
        <f>INDEX('Types de lampes'!$C$78:$BA$409,('Liste Mixte'!$O$3-1)*35+$B72+1,'Calculs Mixte'!N$7+1)</f>
        <v>0</v>
      </c>
      <c r="M72" s="4">
        <f>INDEX('Types de lampes'!$C$78:$BA$409,('Liste Mixte'!$O$3-1)*35+$B72+1,'Calculs Mixte'!O$7+1)</f>
        <v>0</v>
      </c>
      <c r="N72" s="4">
        <f>INDEX('Types de lampes'!$C$78:$BA$409,('Liste Mixte'!$O$3-1)*35+$B72+1,'Calculs Mixte'!P$7+1)</f>
        <v>0</v>
      </c>
      <c r="O72" s="4">
        <f>INDEX('Types de lampes'!$C$78:$BA$409,('Liste Mixte'!$O$3-1)*35+$B72+1,'Calculs Mixte'!Q$7+1)</f>
        <v>0</v>
      </c>
      <c r="P72" s="4">
        <f>INDEX('Types de lampes'!$C$78:$BA$409,('Liste Mixte'!$O$3-1)*35+$B72+1,'Calculs Mixte'!R$7+1)</f>
        <v>0</v>
      </c>
      <c r="Q72" s="4">
        <f>INDEX('Types de lampes'!$C$78:$BA$409,('Liste Mixte'!$O$3-1)*35+$B72+1,'Calculs Mixte'!S$7+1)</f>
        <v>0</v>
      </c>
      <c r="R72" s="4">
        <f>INDEX('Types de lampes'!$C$78:$BA$409,('Liste Mixte'!$O$3-1)*35+$B72+1,'Calculs Mixte'!T$7+1)</f>
        <v>0</v>
      </c>
      <c r="S72" s="4">
        <f>INDEX('Types de lampes'!$C$78:$BA$409,('Liste Mixte'!$O$3-1)*35+$B72+1,'Calculs Mixte'!U$7+1)</f>
        <v>0</v>
      </c>
      <c r="T72" s="4">
        <f>INDEX('Types de lampes'!$C$78:$BA$409,('Liste Mixte'!$O$3-1)*35+$B72+1,'Calculs Mixte'!V$7+1)</f>
        <v>0</v>
      </c>
      <c r="U72" s="4">
        <f>INDEX('Types de lampes'!$C$78:$BA$409,('Liste Mixte'!$O$3-1)*35+$B72+1,'Calculs Mixte'!W$7+1)</f>
        <v>0</v>
      </c>
      <c r="V72" s="4">
        <f>INDEX('Types de lampes'!$C$78:$BA$409,('Liste Mixte'!$O$3-1)*35+$B72+1,'Calculs Mixte'!X$7+1)</f>
        <v>0</v>
      </c>
      <c r="W72" s="4">
        <f>INDEX('Types de lampes'!$C$78:$BA$409,('Liste Mixte'!$O$3-1)*35+$B72+1,'Calculs Mixte'!Y$7+1)</f>
        <v>0</v>
      </c>
      <c r="X72" s="4">
        <f>INDEX('Types de lampes'!$C$78:$BA$409,('Liste Mixte'!$O$3-1)*35+$B72+1,'Calculs Mixte'!Z$7+1)</f>
        <v>0</v>
      </c>
      <c r="Y72" s="4">
        <f>INDEX('Types de lampes'!$C$78:$BA$409,('Liste Mixte'!$O$3-1)*35+$B72+1,'Calculs Mixte'!AA$7+1)</f>
        <v>0</v>
      </c>
      <c r="Z72" s="4">
        <f>INDEX('Types de lampes'!$C$78:$BA$409,('Liste Mixte'!$O$3-1)*35+$B72+1,'Calculs Mixte'!AB$7+1)</f>
        <v>9.8000000000000043</v>
      </c>
      <c r="AA72" s="4">
        <f>INDEX('Types de lampes'!$C$78:$BA$409,('Liste Mixte'!$O$3-1)*35+$B72+1,'Calculs Mixte'!AC$7+1)</f>
        <v>9.5060000000000436E-2</v>
      </c>
      <c r="AB72" s="4">
        <f>INDEX('Types de lampes'!$C$78:$BA$409,('Liste Mixte'!$O$3-1)*35+$B72+1,'Calculs Mixte'!AD$7+1)</f>
        <v>6.462208199999929E-2</v>
      </c>
      <c r="AC72" s="4">
        <f>INDEX('Types de lampes'!$C$78:$BA$409,('Liste Mixte'!$O$3-1)*35+$B72+1,'Calculs Mixte'!AE$7+1)</f>
        <v>8.1604724195400116E-2</v>
      </c>
      <c r="AD72" s="4">
        <f>INDEX('Types de lampes'!$C$78:$BA$409,('Liste Mixte'!$O$3-1)*35+$B72+1,'Calculs Mixte'!AF$7+1)</f>
        <v>0.12155110135769487</v>
      </c>
      <c r="AE72" s="4">
        <f>INDEX('Types de lampes'!$C$78:$BA$409,('Liste Mixte'!$O$3-1)*35+$B72+1,'Calculs Mixte'!AG$7+1)</f>
        <v>0.17489910946284035</v>
      </c>
      <c r="AF72" s="4">
        <f>INDEX('Types de lampes'!$C$78:$BA$409,('Liste Mixte'!$O$3-1)*35+$B72+1,'Calculs Mixte'!AH$7+1)</f>
        <v>0.2300277016594163</v>
      </c>
      <c r="AG72" s="4">
        <f>INDEX('Types de lampes'!$C$78:$BA$409,('Liste Mixte'!$O$3-1)*35+$B72+1,'Calculs Mixte'!AI$7+1)</f>
        <v>0.28110817001892208</v>
      </c>
      <c r="AH72" s="4">
        <f>INDEX('Types de lampes'!$C$78:$BA$409,('Liste Mixte'!$O$3-1)*35+$B72+1,'Calculs Mixte'!AJ$7+1)</f>
        <v>0.32236962179534839</v>
      </c>
      <c r="AI72" s="4">
        <f>INDEX('Types de lampes'!$C$78:$BA$409,('Liste Mixte'!$O$3-1)*35+$B72+1,'Calculs Mixte'!AK$7+1)</f>
        <v>0.34901046706302641</v>
      </c>
      <c r="AJ72" s="4">
        <f>INDEX('Types de lampes'!$C$78:$BA$409,('Liste Mixte'!$O$3-1)*35+$B72+1,'Calculs Mixte'!AL$7+1)</f>
        <v>0.36010018078710404</v>
      </c>
      <c r="AK72" s="4">
        <f>INDEX('Types de lampes'!$C$78:$BA$409,('Liste Mixte'!$O$3-1)*35+$B72+1,'Calculs Mixte'!AM$7+1)</f>
        <v>0.35760777902215463</v>
      </c>
      <c r="AL72" s="4">
        <f>INDEX('Types de lampes'!$C$78:$BA$409,('Liste Mixte'!$O$3-1)*35+$B72+1,'Calculs Mixte'!AN$7+1)</f>
        <v>0.34147475432715724</v>
      </c>
      <c r="AM72" s="4">
        <f>INDEX('Types de lampes'!$C$78:$BA$409,('Liste Mixte'!$O$3-1)*35+$B72+1,'Calculs Mixte'!AO$7+1)</f>
        <v>0.31637516489764306</v>
      </c>
      <c r="AN72" s="4">
        <f>INDEX('Types de lampes'!$C$78:$BA$409,('Liste Mixte'!$O$3-1)*35+$B72+1,'Calculs Mixte'!AP$7+1)</f>
        <v>0.28985138912561753</v>
      </c>
      <c r="AO72" s="4">
        <f>INDEX('Types de lampes'!$C$78:$BA$409,('Liste Mixte'!$O$3-1)*35+$B72+1,'Calculs Mixte'!AQ$7+1)</f>
        <v>0.26843254324362542</v>
      </c>
      <c r="AP72" s="4">
        <f>INDEX('Types de lampes'!$C$78:$BA$409,('Liste Mixte'!$O$3-1)*35+$B72+1,'Calculs Mixte'!AR$7+1)</f>
        <v>0.26351333404595095</v>
      </c>
      <c r="AQ72" s="4">
        <f>INDEX('Types de lampes'!$C$78:$BA$409,('Liste Mixte'!$O$3-1)*35+$B72+1,'Calculs Mixte'!AS$7+1)</f>
        <v>0.28662605091523841</v>
      </c>
      <c r="AR72" s="4">
        <f>INDEX('Types de lampes'!$C$78:$BA$409,('Liste Mixte'!$O$3-1)*35+$B72+1,'Calculs Mixte'!AT$7+1)</f>
        <v>0.35048619288741018</v>
      </c>
      <c r="AS72" s="4">
        <f>INDEX('Types de lampes'!$C$78:$BA$409,('Liste Mixte'!$O$3-1)*35+$B72+1,'Calculs Mixte'!AU$7+1)</f>
        <v>0.47500798077340411</v>
      </c>
      <c r="AT72" s="4">
        <f>INDEX('Types de lampes'!$C$78:$BA$409,('Liste Mixte'!$O$3-1)*35+$B72+1,'Calculs Mixte'!AV$7+1)</f>
        <v>0.67678375840955896</v>
      </c>
      <c r="AU72" s="4">
        <f>INDEX('Types de lampes'!$C$78:$BA$409,('Liste Mixte'!$O$3-1)*35+$B72+1,'Calculs Mixte'!AW$7+1)</f>
        <v>0.98086298524723481</v>
      </c>
      <c r="AV72" s="4">
        <f>INDEX('Types de lampes'!$C$78:$BA$409,('Liste Mixte'!$O$3-1)*35+$B72+1,'Calculs Mixte'!AX$7+1)</f>
        <v>1.4083378253809491</v>
      </c>
      <c r="AW72" s="4">
        <f>INDEX('Types de lampes'!$C$78:$BA$409,('Liste Mixte'!$O$3-1)*35+$B72+1,'Calculs Mixte'!AY$7+1)</f>
        <v>1.9910465350052857</v>
      </c>
      <c r="AX72" s="4">
        <f>INDEX('Types de lampes'!$C$78:$BA$409,('Liste Mixte'!$O$3-1)*35+$B72+1,'Calculs Mixte'!AZ$7+1)</f>
        <v>1.1676809405993405</v>
      </c>
      <c r="AY72" s="4">
        <f>INDEX('Types de lampes'!$C$78:$BA$409,('Liste Mixte'!$O$3-1)*35+$B72+1,'Calculs Mixte'!BA$7+1)</f>
        <v>0.23348184689087817</v>
      </c>
      <c r="AZ72" s="4">
        <f>INDEX('Types de lampes'!$C$78:$BA$409,('Liste Mixte'!$O$3-1)*35+$B72+1,'Calculs Mixte'!BB$7+1)</f>
        <v>0.25932640939608187</v>
      </c>
      <c r="BA72" s="4">
        <f>INDEX('Types de lampes'!$C$78:$BA$409,('Liste Mixte'!$O$3-1)*35+$B72+1,'Calculs Mixte'!BC$7+1)</f>
        <v>0.30445730494605855</v>
      </c>
    </row>
    <row r="73" spans="2:53" x14ac:dyDescent="0.25">
      <c r="B73" s="137">
        <v>24</v>
      </c>
      <c r="C73" s="4">
        <f>INDEX('Types de lampes'!$C$78:$BA$409,('Liste Mixte'!$O$3-1)*35+$B73+1,'Calculs Mixte'!E$7+1)</f>
        <v>0</v>
      </c>
      <c r="D73" s="4">
        <f>INDEX('Types de lampes'!$C$78:$BA$409,('Liste Mixte'!$O$3-1)*35+$B73+1,'Calculs Mixte'!F$7+1)</f>
        <v>0</v>
      </c>
      <c r="E73" s="4">
        <f>INDEX('Types de lampes'!$C$78:$BA$409,('Liste Mixte'!$O$3-1)*35+$B73+1,'Calculs Mixte'!G$7+1)</f>
        <v>0</v>
      </c>
      <c r="F73" s="4">
        <f>INDEX('Types de lampes'!$C$78:$BA$409,('Liste Mixte'!$O$3-1)*35+$B73+1,'Calculs Mixte'!H$7+1)</f>
        <v>0</v>
      </c>
      <c r="G73" s="4">
        <f>INDEX('Types de lampes'!$C$78:$BA$409,('Liste Mixte'!$O$3-1)*35+$B73+1,'Calculs Mixte'!I$7+1)</f>
        <v>0</v>
      </c>
      <c r="H73" s="4">
        <f>INDEX('Types de lampes'!$C$78:$BA$409,('Liste Mixte'!$O$3-1)*35+$B73+1,'Calculs Mixte'!J$7+1)</f>
        <v>0</v>
      </c>
      <c r="I73" s="4">
        <f>INDEX('Types de lampes'!$C$78:$BA$409,('Liste Mixte'!$O$3-1)*35+$B73+1,'Calculs Mixte'!K$7+1)</f>
        <v>0</v>
      </c>
      <c r="J73" s="4">
        <f>INDEX('Types de lampes'!$C$78:$BA$409,('Liste Mixte'!$O$3-1)*35+$B73+1,'Calculs Mixte'!L$7+1)</f>
        <v>0</v>
      </c>
      <c r="K73" s="4">
        <f>INDEX('Types de lampes'!$C$78:$BA$409,('Liste Mixte'!$O$3-1)*35+$B73+1,'Calculs Mixte'!M$7+1)</f>
        <v>0</v>
      </c>
      <c r="L73" s="4">
        <f>INDEX('Types de lampes'!$C$78:$BA$409,('Liste Mixte'!$O$3-1)*35+$B73+1,'Calculs Mixte'!N$7+1)</f>
        <v>0</v>
      </c>
      <c r="M73" s="4">
        <f>INDEX('Types de lampes'!$C$78:$BA$409,('Liste Mixte'!$O$3-1)*35+$B73+1,'Calculs Mixte'!O$7+1)</f>
        <v>0</v>
      </c>
      <c r="N73" s="4">
        <f>INDEX('Types de lampes'!$C$78:$BA$409,('Liste Mixte'!$O$3-1)*35+$B73+1,'Calculs Mixte'!P$7+1)</f>
        <v>0</v>
      </c>
      <c r="O73" s="4">
        <f>INDEX('Types de lampes'!$C$78:$BA$409,('Liste Mixte'!$O$3-1)*35+$B73+1,'Calculs Mixte'!Q$7+1)</f>
        <v>0</v>
      </c>
      <c r="P73" s="4">
        <f>INDEX('Types de lampes'!$C$78:$BA$409,('Liste Mixte'!$O$3-1)*35+$B73+1,'Calculs Mixte'!R$7+1)</f>
        <v>0</v>
      </c>
      <c r="Q73" s="4">
        <f>INDEX('Types de lampes'!$C$78:$BA$409,('Liste Mixte'!$O$3-1)*35+$B73+1,'Calculs Mixte'!S$7+1)</f>
        <v>0</v>
      </c>
      <c r="R73" s="4">
        <f>INDEX('Types de lampes'!$C$78:$BA$409,('Liste Mixte'!$O$3-1)*35+$B73+1,'Calculs Mixte'!T$7+1)</f>
        <v>0</v>
      </c>
      <c r="S73" s="4">
        <f>INDEX('Types de lampes'!$C$78:$BA$409,('Liste Mixte'!$O$3-1)*35+$B73+1,'Calculs Mixte'!U$7+1)</f>
        <v>0</v>
      </c>
      <c r="T73" s="4">
        <f>INDEX('Types de lampes'!$C$78:$BA$409,('Liste Mixte'!$O$3-1)*35+$B73+1,'Calculs Mixte'!V$7+1)</f>
        <v>0</v>
      </c>
      <c r="U73" s="4">
        <f>INDEX('Types de lampes'!$C$78:$BA$409,('Liste Mixte'!$O$3-1)*35+$B73+1,'Calculs Mixte'!W$7+1)</f>
        <v>0</v>
      </c>
      <c r="V73" s="4">
        <f>INDEX('Types de lampes'!$C$78:$BA$409,('Liste Mixte'!$O$3-1)*35+$B73+1,'Calculs Mixte'!X$7+1)</f>
        <v>0</v>
      </c>
      <c r="W73" s="4">
        <f>INDEX('Types de lampes'!$C$78:$BA$409,('Liste Mixte'!$O$3-1)*35+$B73+1,'Calculs Mixte'!Y$7+1)</f>
        <v>0</v>
      </c>
      <c r="X73" s="4">
        <f>INDEX('Types de lampes'!$C$78:$BA$409,('Liste Mixte'!$O$3-1)*35+$B73+1,'Calculs Mixte'!Z$7+1)</f>
        <v>0</v>
      </c>
      <c r="Y73" s="4">
        <f>INDEX('Types de lampes'!$C$78:$BA$409,('Liste Mixte'!$O$3-1)*35+$B73+1,'Calculs Mixte'!AA$7+1)</f>
        <v>0</v>
      </c>
      <c r="Z73" s="4">
        <f>INDEX('Types de lampes'!$C$78:$BA$409,('Liste Mixte'!$O$3-1)*35+$B73+1,'Calculs Mixte'!AB$7+1)</f>
        <v>0</v>
      </c>
      <c r="AA73" s="4">
        <f>INDEX('Types de lampes'!$C$78:$BA$409,('Liste Mixte'!$O$3-1)*35+$B73+1,'Calculs Mixte'!AC$7+1)</f>
        <v>0</v>
      </c>
      <c r="AB73" s="4">
        <f>INDEX('Types de lampes'!$C$78:$BA$409,('Liste Mixte'!$O$3-1)*35+$B73+1,'Calculs Mixte'!AD$7+1)</f>
        <v>0</v>
      </c>
      <c r="AC73" s="4">
        <f>INDEX('Types de lampes'!$C$78:$BA$409,('Liste Mixte'!$O$3-1)*35+$B73+1,'Calculs Mixte'!AE$7+1)</f>
        <v>0</v>
      </c>
      <c r="AD73" s="4">
        <f>INDEX('Types de lampes'!$C$78:$BA$409,('Liste Mixte'!$O$3-1)*35+$B73+1,'Calculs Mixte'!AF$7+1)</f>
        <v>0</v>
      </c>
      <c r="AE73" s="4">
        <f>INDEX('Types de lampes'!$C$78:$BA$409,('Liste Mixte'!$O$3-1)*35+$B73+1,'Calculs Mixte'!AG$7+1)</f>
        <v>0</v>
      </c>
      <c r="AF73" s="4">
        <f>INDEX('Types de lampes'!$C$78:$BA$409,('Liste Mixte'!$O$3-1)*35+$B73+1,'Calculs Mixte'!AH$7+1)</f>
        <v>0</v>
      </c>
      <c r="AG73" s="4">
        <f>INDEX('Types de lampes'!$C$78:$BA$409,('Liste Mixte'!$O$3-1)*35+$B73+1,'Calculs Mixte'!AI$7+1)</f>
        <v>0</v>
      </c>
      <c r="AH73" s="4">
        <f>INDEX('Types de lampes'!$C$78:$BA$409,('Liste Mixte'!$O$3-1)*35+$B73+1,'Calculs Mixte'!AJ$7+1)</f>
        <v>0</v>
      </c>
      <c r="AI73" s="4">
        <f>INDEX('Types de lampes'!$C$78:$BA$409,('Liste Mixte'!$O$3-1)*35+$B73+1,'Calculs Mixte'!AK$7+1)</f>
        <v>0</v>
      </c>
      <c r="AJ73" s="4">
        <f>INDEX('Types de lampes'!$C$78:$BA$409,('Liste Mixte'!$O$3-1)*35+$B73+1,'Calculs Mixte'!AL$7+1)</f>
        <v>0</v>
      </c>
      <c r="AK73" s="4">
        <f>INDEX('Types de lampes'!$C$78:$BA$409,('Liste Mixte'!$O$3-1)*35+$B73+1,'Calculs Mixte'!AM$7+1)</f>
        <v>0</v>
      </c>
      <c r="AL73" s="4">
        <f>INDEX('Types de lampes'!$C$78:$BA$409,('Liste Mixte'!$O$3-1)*35+$B73+1,'Calculs Mixte'!AN$7+1)</f>
        <v>0</v>
      </c>
      <c r="AM73" s="4">
        <f>INDEX('Types de lampes'!$C$78:$BA$409,('Liste Mixte'!$O$3-1)*35+$B73+1,'Calculs Mixte'!AO$7+1)</f>
        <v>0</v>
      </c>
      <c r="AN73" s="4">
        <f>INDEX('Types de lampes'!$C$78:$BA$409,('Liste Mixte'!$O$3-1)*35+$B73+1,'Calculs Mixte'!AP$7+1)</f>
        <v>0</v>
      </c>
      <c r="AO73" s="4">
        <f>INDEX('Types de lampes'!$C$78:$BA$409,('Liste Mixte'!$O$3-1)*35+$B73+1,'Calculs Mixte'!AQ$7+1)</f>
        <v>0</v>
      </c>
      <c r="AP73" s="4">
        <f>INDEX('Types de lampes'!$C$78:$BA$409,('Liste Mixte'!$O$3-1)*35+$B73+1,'Calculs Mixte'!AR$7+1)</f>
        <v>0</v>
      </c>
      <c r="AQ73" s="4">
        <f>INDEX('Types de lampes'!$C$78:$BA$409,('Liste Mixte'!$O$3-1)*35+$B73+1,'Calculs Mixte'!AS$7+1)</f>
        <v>0</v>
      </c>
      <c r="AR73" s="4">
        <f>INDEX('Types de lampes'!$C$78:$BA$409,('Liste Mixte'!$O$3-1)*35+$B73+1,'Calculs Mixte'!AT$7+1)</f>
        <v>0</v>
      </c>
      <c r="AS73" s="4">
        <f>INDEX('Types de lampes'!$C$78:$BA$409,('Liste Mixte'!$O$3-1)*35+$B73+1,'Calculs Mixte'!AU$7+1)</f>
        <v>0</v>
      </c>
      <c r="AT73" s="4">
        <f>INDEX('Types de lampes'!$C$78:$BA$409,('Liste Mixte'!$O$3-1)*35+$B73+1,'Calculs Mixte'!AV$7+1)</f>
        <v>0</v>
      </c>
      <c r="AU73" s="4">
        <f>INDEX('Types de lampes'!$C$78:$BA$409,('Liste Mixte'!$O$3-1)*35+$B73+1,'Calculs Mixte'!AW$7+1)</f>
        <v>0</v>
      </c>
      <c r="AV73" s="4">
        <f>INDEX('Types de lampes'!$C$78:$BA$409,('Liste Mixte'!$O$3-1)*35+$B73+1,'Calculs Mixte'!AX$7+1)</f>
        <v>0</v>
      </c>
      <c r="AW73" s="4">
        <f>INDEX('Types de lampes'!$C$78:$BA$409,('Liste Mixte'!$O$3-1)*35+$B73+1,'Calculs Mixte'!AY$7+1)</f>
        <v>0</v>
      </c>
      <c r="AX73" s="4">
        <f>INDEX('Types de lampes'!$C$78:$BA$409,('Liste Mixte'!$O$3-1)*35+$B73+1,'Calculs Mixte'!AZ$7+1)</f>
        <v>0</v>
      </c>
      <c r="AY73" s="4">
        <f>INDEX('Types de lampes'!$C$78:$BA$409,('Liste Mixte'!$O$3-1)*35+$B73+1,'Calculs Mixte'!BA$7+1)</f>
        <v>0</v>
      </c>
      <c r="AZ73" s="4">
        <f>INDEX('Types de lampes'!$C$78:$BA$409,('Liste Mixte'!$O$3-1)*35+$B73+1,'Calculs Mixte'!BB$7+1)</f>
        <v>0</v>
      </c>
      <c r="BA73" s="4">
        <f>INDEX('Types de lampes'!$C$78:$BA$409,('Liste Mixte'!$O$3-1)*35+$B73+1,'Calculs Mixte'!BC$7+1)</f>
        <v>0</v>
      </c>
    </row>
    <row r="74" spans="2:53" x14ac:dyDescent="0.25">
      <c r="B74" s="137">
        <v>25</v>
      </c>
      <c r="C74" s="4">
        <f>INDEX('Types de lampes'!$C$78:$BA$409,('Liste Mixte'!$O$3-1)*35+$B74+1,'Calculs Mixte'!E$7+1)</f>
        <v>0</v>
      </c>
      <c r="D74" s="4">
        <f>INDEX('Types de lampes'!$C$78:$BA$409,('Liste Mixte'!$O$3-1)*35+$B74+1,'Calculs Mixte'!F$7+1)</f>
        <v>0</v>
      </c>
      <c r="E74" s="4">
        <f>INDEX('Types de lampes'!$C$78:$BA$409,('Liste Mixte'!$O$3-1)*35+$B74+1,'Calculs Mixte'!G$7+1)</f>
        <v>0</v>
      </c>
      <c r="F74" s="4">
        <f>INDEX('Types de lampes'!$C$78:$BA$409,('Liste Mixte'!$O$3-1)*35+$B74+1,'Calculs Mixte'!H$7+1)</f>
        <v>0</v>
      </c>
      <c r="G74" s="4">
        <f>INDEX('Types de lampes'!$C$78:$BA$409,('Liste Mixte'!$O$3-1)*35+$B74+1,'Calculs Mixte'!I$7+1)</f>
        <v>0</v>
      </c>
      <c r="H74" s="4">
        <f>INDEX('Types de lampes'!$C$78:$BA$409,('Liste Mixte'!$O$3-1)*35+$B74+1,'Calculs Mixte'!J$7+1)</f>
        <v>0</v>
      </c>
      <c r="I74" s="4">
        <f>INDEX('Types de lampes'!$C$78:$BA$409,('Liste Mixte'!$O$3-1)*35+$B74+1,'Calculs Mixte'!K$7+1)</f>
        <v>0</v>
      </c>
      <c r="J74" s="4">
        <f>INDEX('Types de lampes'!$C$78:$BA$409,('Liste Mixte'!$O$3-1)*35+$B74+1,'Calculs Mixte'!L$7+1)</f>
        <v>0</v>
      </c>
      <c r="K74" s="4">
        <f>INDEX('Types de lampes'!$C$78:$BA$409,('Liste Mixte'!$O$3-1)*35+$B74+1,'Calculs Mixte'!M$7+1)</f>
        <v>0</v>
      </c>
      <c r="L74" s="4">
        <f>INDEX('Types de lampes'!$C$78:$BA$409,('Liste Mixte'!$O$3-1)*35+$B74+1,'Calculs Mixte'!N$7+1)</f>
        <v>0</v>
      </c>
      <c r="M74" s="4">
        <f>INDEX('Types de lampes'!$C$78:$BA$409,('Liste Mixte'!$O$3-1)*35+$B74+1,'Calculs Mixte'!O$7+1)</f>
        <v>0</v>
      </c>
      <c r="N74" s="4">
        <f>INDEX('Types de lampes'!$C$78:$BA$409,('Liste Mixte'!$O$3-1)*35+$B74+1,'Calculs Mixte'!P$7+1)</f>
        <v>0</v>
      </c>
      <c r="O74" s="4">
        <f>INDEX('Types de lampes'!$C$78:$BA$409,('Liste Mixte'!$O$3-1)*35+$B74+1,'Calculs Mixte'!Q$7+1)</f>
        <v>0</v>
      </c>
      <c r="P74" s="4">
        <f>INDEX('Types de lampes'!$C$78:$BA$409,('Liste Mixte'!$O$3-1)*35+$B74+1,'Calculs Mixte'!R$7+1)</f>
        <v>0</v>
      </c>
      <c r="Q74" s="4">
        <f>INDEX('Types de lampes'!$C$78:$BA$409,('Liste Mixte'!$O$3-1)*35+$B74+1,'Calculs Mixte'!S$7+1)</f>
        <v>0</v>
      </c>
      <c r="R74" s="4">
        <f>INDEX('Types de lampes'!$C$78:$BA$409,('Liste Mixte'!$O$3-1)*35+$B74+1,'Calculs Mixte'!T$7+1)</f>
        <v>0</v>
      </c>
      <c r="S74" s="4">
        <f>INDEX('Types de lampes'!$C$78:$BA$409,('Liste Mixte'!$O$3-1)*35+$B74+1,'Calculs Mixte'!U$7+1)</f>
        <v>0</v>
      </c>
      <c r="T74" s="4">
        <f>INDEX('Types de lampes'!$C$78:$BA$409,('Liste Mixte'!$O$3-1)*35+$B74+1,'Calculs Mixte'!V$7+1)</f>
        <v>0</v>
      </c>
      <c r="U74" s="4">
        <f>INDEX('Types de lampes'!$C$78:$BA$409,('Liste Mixte'!$O$3-1)*35+$B74+1,'Calculs Mixte'!W$7+1)</f>
        <v>0</v>
      </c>
      <c r="V74" s="4">
        <f>INDEX('Types de lampes'!$C$78:$BA$409,('Liste Mixte'!$O$3-1)*35+$B74+1,'Calculs Mixte'!X$7+1)</f>
        <v>0</v>
      </c>
      <c r="W74" s="4">
        <f>INDEX('Types de lampes'!$C$78:$BA$409,('Liste Mixte'!$O$3-1)*35+$B74+1,'Calculs Mixte'!Y$7+1)</f>
        <v>0</v>
      </c>
      <c r="X74" s="4">
        <f>INDEX('Types de lampes'!$C$78:$BA$409,('Liste Mixte'!$O$3-1)*35+$B74+1,'Calculs Mixte'!Z$7+1)</f>
        <v>0</v>
      </c>
      <c r="Y74" s="4">
        <f>INDEX('Types de lampes'!$C$78:$BA$409,('Liste Mixte'!$O$3-1)*35+$B74+1,'Calculs Mixte'!AA$7+1)</f>
        <v>0</v>
      </c>
      <c r="Z74" s="4">
        <f>INDEX('Types de lampes'!$C$78:$BA$409,('Liste Mixte'!$O$3-1)*35+$B74+1,'Calculs Mixte'!AB$7+1)</f>
        <v>0</v>
      </c>
      <c r="AA74" s="4">
        <f>INDEX('Types de lampes'!$C$78:$BA$409,('Liste Mixte'!$O$3-1)*35+$B74+1,'Calculs Mixte'!AC$7+1)</f>
        <v>0</v>
      </c>
      <c r="AB74" s="4">
        <f>INDEX('Types de lampes'!$C$78:$BA$409,('Liste Mixte'!$O$3-1)*35+$B74+1,'Calculs Mixte'!AD$7+1)</f>
        <v>0</v>
      </c>
      <c r="AC74" s="4">
        <f>INDEX('Types de lampes'!$C$78:$BA$409,('Liste Mixte'!$O$3-1)*35+$B74+1,'Calculs Mixte'!AE$7+1)</f>
        <v>0</v>
      </c>
      <c r="AD74" s="4">
        <f>INDEX('Types de lampes'!$C$78:$BA$409,('Liste Mixte'!$O$3-1)*35+$B74+1,'Calculs Mixte'!AF$7+1)</f>
        <v>0</v>
      </c>
      <c r="AE74" s="4">
        <f>INDEX('Types de lampes'!$C$78:$BA$409,('Liste Mixte'!$O$3-1)*35+$B74+1,'Calculs Mixte'!AG$7+1)</f>
        <v>0</v>
      </c>
      <c r="AF74" s="4">
        <f>INDEX('Types de lampes'!$C$78:$BA$409,('Liste Mixte'!$O$3-1)*35+$B74+1,'Calculs Mixte'!AH$7+1)</f>
        <v>0</v>
      </c>
      <c r="AG74" s="4">
        <f>INDEX('Types de lampes'!$C$78:$BA$409,('Liste Mixte'!$O$3-1)*35+$B74+1,'Calculs Mixte'!AI$7+1)</f>
        <v>0</v>
      </c>
      <c r="AH74" s="4">
        <f>INDEX('Types de lampes'!$C$78:$BA$409,('Liste Mixte'!$O$3-1)*35+$B74+1,'Calculs Mixte'!AJ$7+1)</f>
        <v>0</v>
      </c>
      <c r="AI74" s="4">
        <f>INDEX('Types de lampes'!$C$78:$BA$409,('Liste Mixte'!$O$3-1)*35+$B74+1,'Calculs Mixte'!AK$7+1)</f>
        <v>0</v>
      </c>
      <c r="AJ74" s="4">
        <f>INDEX('Types de lampes'!$C$78:$BA$409,('Liste Mixte'!$O$3-1)*35+$B74+1,'Calculs Mixte'!AL$7+1)</f>
        <v>0</v>
      </c>
      <c r="AK74" s="4">
        <f>INDEX('Types de lampes'!$C$78:$BA$409,('Liste Mixte'!$O$3-1)*35+$B74+1,'Calculs Mixte'!AM$7+1)</f>
        <v>0</v>
      </c>
      <c r="AL74" s="4">
        <f>INDEX('Types de lampes'!$C$78:$BA$409,('Liste Mixte'!$O$3-1)*35+$B74+1,'Calculs Mixte'!AN$7+1)</f>
        <v>0</v>
      </c>
      <c r="AM74" s="4">
        <f>INDEX('Types de lampes'!$C$78:$BA$409,('Liste Mixte'!$O$3-1)*35+$B74+1,'Calculs Mixte'!AO$7+1)</f>
        <v>0</v>
      </c>
      <c r="AN74" s="4">
        <f>INDEX('Types de lampes'!$C$78:$BA$409,('Liste Mixte'!$O$3-1)*35+$B74+1,'Calculs Mixte'!AP$7+1)</f>
        <v>0</v>
      </c>
      <c r="AO74" s="4">
        <f>INDEX('Types de lampes'!$C$78:$BA$409,('Liste Mixte'!$O$3-1)*35+$B74+1,'Calculs Mixte'!AQ$7+1)</f>
        <v>0</v>
      </c>
      <c r="AP74" s="4">
        <f>INDEX('Types de lampes'!$C$78:$BA$409,('Liste Mixte'!$O$3-1)*35+$B74+1,'Calculs Mixte'!AR$7+1)</f>
        <v>0</v>
      </c>
      <c r="AQ74" s="4">
        <f>INDEX('Types de lampes'!$C$78:$BA$409,('Liste Mixte'!$O$3-1)*35+$B74+1,'Calculs Mixte'!AS$7+1)</f>
        <v>0</v>
      </c>
      <c r="AR74" s="4">
        <f>INDEX('Types de lampes'!$C$78:$BA$409,('Liste Mixte'!$O$3-1)*35+$B74+1,'Calculs Mixte'!AT$7+1)</f>
        <v>0</v>
      </c>
      <c r="AS74" s="4">
        <f>INDEX('Types de lampes'!$C$78:$BA$409,('Liste Mixte'!$O$3-1)*35+$B74+1,'Calculs Mixte'!AU$7+1)</f>
        <v>0</v>
      </c>
      <c r="AT74" s="4">
        <f>INDEX('Types de lampes'!$C$78:$BA$409,('Liste Mixte'!$O$3-1)*35+$B74+1,'Calculs Mixte'!AV$7+1)</f>
        <v>0</v>
      </c>
      <c r="AU74" s="4">
        <f>INDEX('Types de lampes'!$C$78:$BA$409,('Liste Mixte'!$O$3-1)*35+$B74+1,'Calculs Mixte'!AW$7+1)</f>
        <v>0</v>
      </c>
      <c r="AV74" s="4">
        <f>INDEX('Types de lampes'!$C$78:$BA$409,('Liste Mixte'!$O$3-1)*35+$B74+1,'Calculs Mixte'!AX$7+1)</f>
        <v>0</v>
      </c>
      <c r="AW74" s="4">
        <f>INDEX('Types de lampes'!$C$78:$BA$409,('Liste Mixte'!$O$3-1)*35+$B74+1,'Calculs Mixte'!AY$7+1)</f>
        <v>0</v>
      </c>
      <c r="AX74" s="4">
        <f>INDEX('Types de lampes'!$C$78:$BA$409,('Liste Mixte'!$O$3-1)*35+$B74+1,'Calculs Mixte'!AZ$7+1)</f>
        <v>0</v>
      </c>
      <c r="AY74" s="4">
        <f>INDEX('Types de lampes'!$C$78:$BA$409,('Liste Mixte'!$O$3-1)*35+$B74+1,'Calculs Mixte'!BA$7+1)</f>
        <v>0</v>
      </c>
      <c r="AZ74" s="4">
        <f>INDEX('Types de lampes'!$C$78:$BA$409,('Liste Mixte'!$O$3-1)*35+$B74+1,'Calculs Mixte'!BB$7+1)</f>
        <v>0</v>
      </c>
      <c r="BA74" s="4">
        <f>INDEX('Types de lampes'!$C$78:$BA$409,('Liste Mixte'!$O$3-1)*35+$B74+1,'Calculs Mixte'!BC$7+1)</f>
        <v>0</v>
      </c>
    </row>
    <row r="75" spans="2:53" x14ac:dyDescent="0.25">
      <c r="B75" s="137">
        <v>26</v>
      </c>
      <c r="C75" s="4">
        <f>INDEX('Types de lampes'!$C$78:$BA$409,('Liste Mixte'!$O$3-1)*35+$B75+1,'Calculs Mixte'!E$7+1)</f>
        <v>0</v>
      </c>
      <c r="D75" s="4">
        <f>INDEX('Types de lampes'!$C$78:$BA$409,('Liste Mixte'!$O$3-1)*35+$B75+1,'Calculs Mixte'!F$7+1)</f>
        <v>0</v>
      </c>
      <c r="E75" s="4">
        <f>INDEX('Types de lampes'!$C$78:$BA$409,('Liste Mixte'!$O$3-1)*35+$B75+1,'Calculs Mixte'!G$7+1)</f>
        <v>0</v>
      </c>
      <c r="F75" s="4">
        <f>INDEX('Types de lampes'!$C$78:$BA$409,('Liste Mixte'!$O$3-1)*35+$B75+1,'Calculs Mixte'!H$7+1)</f>
        <v>0</v>
      </c>
      <c r="G75" s="4">
        <f>INDEX('Types de lampes'!$C$78:$BA$409,('Liste Mixte'!$O$3-1)*35+$B75+1,'Calculs Mixte'!I$7+1)</f>
        <v>0</v>
      </c>
      <c r="H75" s="4">
        <f>INDEX('Types de lampes'!$C$78:$BA$409,('Liste Mixte'!$O$3-1)*35+$B75+1,'Calculs Mixte'!J$7+1)</f>
        <v>0</v>
      </c>
      <c r="I75" s="4">
        <f>INDEX('Types de lampes'!$C$78:$BA$409,('Liste Mixte'!$O$3-1)*35+$B75+1,'Calculs Mixte'!K$7+1)</f>
        <v>0</v>
      </c>
      <c r="J75" s="4">
        <f>INDEX('Types de lampes'!$C$78:$BA$409,('Liste Mixte'!$O$3-1)*35+$B75+1,'Calculs Mixte'!L$7+1)</f>
        <v>0</v>
      </c>
      <c r="K75" s="4">
        <f>INDEX('Types de lampes'!$C$78:$BA$409,('Liste Mixte'!$O$3-1)*35+$B75+1,'Calculs Mixte'!M$7+1)</f>
        <v>0</v>
      </c>
      <c r="L75" s="4">
        <f>INDEX('Types de lampes'!$C$78:$BA$409,('Liste Mixte'!$O$3-1)*35+$B75+1,'Calculs Mixte'!N$7+1)</f>
        <v>0</v>
      </c>
      <c r="M75" s="4">
        <f>INDEX('Types de lampes'!$C$78:$BA$409,('Liste Mixte'!$O$3-1)*35+$B75+1,'Calculs Mixte'!O$7+1)</f>
        <v>0</v>
      </c>
      <c r="N75" s="4">
        <f>INDEX('Types de lampes'!$C$78:$BA$409,('Liste Mixte'!$O$3-1)*35+$B75+1,'Calculs Mixte'!P$7+1)</f>
        <v>0</v>
      </c>
      <c r="O75" s="4">
        <f>INDEX('Types de lampes'!$C$78:$BA$409,('Liste Mixte'!$O$3-1)*35+$B75+1,'Calculs Mixte'!Q$7+1)</f>
        <v>0</v>
      </c>
      <c r="P75" s="4">
        <f>INDEX('Types de lampes'!$C$78:$BA$409,('Liste Mixte'!$O$3-1)*35+$B75+1,'Calculs Mixte'!R$7+1)</f>
        <v>0</v>
      </c>
      <c r="Q75" s="4">
        <f>INDEX('Types de lampes'!$C$78:$BA$409,('Liste Mixte'!$O$3-1)*35+$B75+1,'Calculs Mixte'!S$7+1)</f>
        <v>0</v>
      </c>
      <c r="R75" s="4">
        <f>INDEX('Types de lampes'!$C$78:$BA$409,('Liste Mixte'!$O$3-1)*35+$B75+1,'Calculs Mixte'!T$7+1)</f>
        <v>0</v>
      </c>
      <c r="S75" s="4">
        <f>INDEX('Types de lampes'!$C$78:$BA$409,('Liste Mixte'!$O$3-1)*35+$B75+1,'Calculs Mixte'!U$7+1)</f>
        <v>0</v>
      </c>
      <c r="T75" s="4">
        <f>INDEX('Types de lampes'!$C$78:$BA$409,('Liste Mixte'!$O$3-1)*35+$B75+1,'Calculs Mixte'!V$7+1)</f>
        <v>0</v>
      </c>
      <c r="U75" s="4">
        <f>INDEX('Types de lampes'!$C$78:$BA$409,('Liste Mixte'!$O$3-1)*35+$B75+1,'Calculs Mixte'!W$7+1)</f>
        <v>0</v>
      </c>
      <c r="V75" s="4">
        <f>INDEX('Types de lampes'!$C$78:$BA$409,('Liste Mixte'!$O$3-1)*35+$B75+1,'Calculs Mixte'!X$7+1)</f>
        <v>0</v>
      </c>
      <c r="W75" s="4">
        <f>INDEX('Types de lampes'!$C$78:$BA$409,('Liste Mixte'!$O$3-1)*35+$B75+1,'Calculs Mixte'!Y$7+1)</f>
        <v>0</v>
      </c>
      <c r="X75" s="4">
        <f>INDEX('Types de lampes'!$C$78:$BA$409,('Liste Mixte'!$O$3-1)*35+$B75+1,'Calculs Mixte'!Z$7+1)</f>
        <v>0</v>
      </c>
      <c r="Y75" s="4">
        <f>INDEX('Types de lampes'!$C$78:$BA$409,('Liste Mixte'!$O$3-1)*35+$B75+1,'Calculs Mixte'!AA$7+1)</f>
        <v>0</v>
      </c>
      <c r="Z75" s="4">
        <f>INDEX('Types de lampes'!$C$78:$BA$409,('Liste Mixte'!$O$3-1)*35+$B75+1,'Calculs Mixte'!AB$7+1)</f>
        <v>0</v>
      </c>
      <c r="AA75" s="4">
        <f>INDEX('Types de lampes'!$C$78:$BA$409,('Liste Mixte'!$O$3-1)*35+$B75+1,'Calculs Mixte'!AC$7+1)</f>
        <v>0</v>
      </c>
      <c r="AB75" s="4">
        <f>INDEX('Types de lampes'!$C$78:$BA$409,('Liste Mixte'!$O$3-1)*35+$B75+1,'Calculs Mixte'!AD$7+1)</f>
        <v>0</v>
      </c>
      <c r="AC75" s="4">
        <f>INDEX('Types de lampes'!$C$78:$BA$409,('Liste Mixte'!$O$3-1)*35+$B75+1,'Calculs Mixte'!AE$7+1)</f>
        <v>0</v>
      </c>
      <c r="AD75" s="4">
        <f>INDEX('Types de lampes'!$C$78:$BA$409,('Liste Mixte'!$O$3-1)*35+$B75+1,'Calculs Mixte'!AF$7+1)</f>
        <v>0</v>
      </c>
      <c r="AE75" s="4">
        <f>INDEX('Types de lampes'!$C$78:$BA$409,('Liste Mixte'!$O$3-1)*35+$B75+1,'Calculs Mixte'!AG$7+1)</f>
        <v>0</v>
      </c>
      <c r="AF75" s="4">
        <f>INDEX('Types de lampes'!$C$78:$BA$409,('Liste Mixte'!$O$3-1)*35+$B75+1,'Calculs Mixte'!AH$7+1)</f>
        <v>0</v>
      </c>
      <c r="AG75" s="4">
        <f>INDEX('Types de lampes'!$C$78:$BA$409,('Liste Mixte'!$O$3-1)*35+$B75+1,'Calculs Mixte'!AI$7+1)</f>
        <v>0</v>
      </c>
      <c r="AH75" s="4">
        <f>INDEX('Types de lampes'!$C$78:$BA$409,('Liste Mixte'!$O$3-1)*35+$B75+1,'Calculs Mixte'!AJ$7+1)</f>
        <v>0</v>
      </c>
      <c r="AI75" s="4">
        <f>INDEX('Types de lampes'!$C$78:$BA$409,('Liste Mixte'!$O$3-1)*35+$B75+1,'Calculs Mixte'!AK$7+1)</f>
        <v>0</v>
      </c>
      <c r="AJ75" s="4">
        <f>INDEX('Types de lampes'!$C$78:$BA$409,('Liste Mixte'!$O$3-1)*35+$B75+1,'Calculs Mixte'!AL$7+1)</f>
        <v>0</v>
      </c>
      <c r="AK75" s="4">
        <f>INDEX('Types de lampes'!$C$78:$BA$409,('Liste Mixte'!$O$3-1)*35+$B75+1,'Calculs Mixte'!AM$7+1)</f>
        <v>0</v>
      </c>
      <c r="AL75" s="4">
        <f>INDEX('Types de lampes'!$C$78:$BA$409,('Liste Mixte'!$O$3-1)*35+$B75+1,'Calculs Mixte'!AN$7+1)</f>
        <v>0</v>
      </c>
      <c r="AM75" s="4">
        <f>INDEX('Types de lampes'!$C$78:$BA$409,('Liste Mixte'!$O$3-1)*35+$B75+1,'Calculs Mixte'!AO$7+1)</f>
        <v>0</v>
      </c>
      <c r="AN75" s="4">
        <f>INDEX('Types de lampes'!$C$78:$BA$409,('Liste Mixte'!$O$3-1)*35+$B75+1,'Calculs Mixte'!AP$7+1)</f>
        <v>0</v>
      </c>
      <c r="AO75" s="4">
        <f>INDEX('Types de lampes'!$C$78:$BA$409,('Liste Mixte'!$O$3-1)*35+$B75+1,'Calculs Mixte'!AQ$7+1)</f>
        <v>0</v>
      </c>
      <c r="AP75" s="4">
        <f>INDEX('Types de lampes'!$C$78:$BA$409,('Liste Mixte'!$O$3-1)*35+$B75+1,'Calculs Mixte'!AR$7+1)</f>
        <v>0</v>
      </c>
      <c r="AQ75" s="4">
        <f>INDEX('Types de lampes'!$C$78:$BA$409,('Liste Mixte'!$O$3-1)*35+$B75+1,'Calculs Mixte'!AS$7+1)</f>
        <v>0</v>
      </c>
      <c r="AR75" s="4">
        <f>INDEX('Types de lampes'!$C$78:$BA$409,('Liste Mixte'!$O$3-1)*35+$B75+1,'Calculs Mixte'!AT$7+1)</f>
        <v>0</v>
      </c>
      <c r="AS75" s="4">
        <f>INDEX('Types de lampes'!$C$78:$BA$409,('Liste Mixte'!$O$3-1)*35+$B75+1,'Calculs Mixte'!AU$7+1)</f>
        <v>0</v>
      </c>
      <c r="AT75" s="4">
        <f>INDEX('Types de lampes'!$C$78:$BA$409,('Liste Mixte'!$O$3-1)*35+$B75+1,'Calculs Mixte'!AV$7+1)</f>
        <v>0</v>
      </c>
      <c r="AU75" s="4">
        <f>INDEX('Types de lampes'!$C$78:$BA$409,('Liste Mixte'!$O$3-1)*35+$B75+1,'Calculs Mixte'!AW$7+1)</f>
        <v>0</v>
      </c>
      <c r="AV75" s="4">
        <f>INDEX('Types de lampes'!$C$78:$BA$409,('Liste Mixte'!$O$3-1)*35+$B75+1,'Calculs Mixte'!AX$7+1)</f>
        <v>0</v>
      </c>
      <c r="AW75" s="4">
        <f>INDEX('Types de lampes'!$C$78:$BA$409,('Liste Mixte'!$O$3-1)*35+$B75+1,'Calculs Mixte'!AY$7+1)</f>
        <v>0</v>
      </c>
      <c r="AX75" s="4">
        <f>INDEX('Types de lampes'!$C$78:$BA$409,('Liste Mixte'!$O$3-1)*35+$B75+1,'Calculs Mixte'!AZ$7+1)</f>
        <v>0</v>
      </c>
      <c r="AY75" s="4">
        <f>INDEX('Types de lampes'!$C$78:$BA$409,('Liste Mixte'!$O$3-1)*35+$B75+1,'Calculs Mixte'!BA$7+1)</f>
        <v>0</v>
      </c>
      <c r="AZ75" s="4">
        <f>INDEX('Types de lampes'!$C$78:$BA$409,('Liste Mixte'!$O$3-1)*35+$B75+1,'Calculs Mixte'!BB$7+1)</f>
        <v>0</v>
      </c>
      <c r="BA75" s="4">
        <f>INDEX('Types de lampes'!$C$78:$BA$409,('Liste Mixte'!$O$3-1)*35+$B75+1,'Calculs Mixte'!BC$7+1)</f>
        <v>0</v>
      </c>
    </row>
    <row r="76" spans="2:53" x14ac:dyDescent="0.25">
      <c r="B76" s="137">
        <v>27</v>
      </c>
      <c r="C76" s="4">
        <f>INDEX('Types de lampes'!$C$78:$BA$409,('Liste Mixte'!$O$3-1)*35+$B76+1,'Calculs Mixte'!E$7+1)</f>
        <v>0</v>
      </c>
      <c r="D76" s="4">
        <f>INDEX('Types de lampes'!$C$78:$BA$409,('Liste Mixte'!$O$3-1)*35+$B76+1,'Calculs Mixte'!F$7+1)</f>
        <v>0</v>
      </c>
      <c r="E76" s="4">
        <f>INDEX('Types de lampes'!$C$78:$BA$409,('Liste Mixte'!$O$3-1)*35+$B76+1,'Calculs Mixte'!G$7+1)</f>
        <v>0</v>
      </c>
      <c r="F76" s="4">
        <f>INDEX('Types de lampes'!$C$78:$BA$409,('Liste Mixte'!$O$3-1)*35+$B76+1,'Calculs Mixte'!H$7+1)</f>
        <v>0</v>
      </c>
      <c r="G76" s="4">
        <f>INDEX('Types de lampes'!$C$78:$BA$409,('Liste Mixte'!$O$3-1)*35+$B76+1,'Calculs Mixte'!I$7+1)</f>
        <v>0</v>
      </c>
      <c r="H76" s="4">
        <f>INDEX('Types de lampes'!$C$78:$BA$409,('Liste Mixte'!$O$3-1)*35+$B76+1,'Calculs Mixte'!J$7+1)</f>
        <v>0</v>
      </c>
      <c r="I76" s="4">
        <f>INDEX('Types de lampes'!$C$78:$BA$409,('Liste Mixte'!$O$3-1)*35+$B76+1,'Calculs Mixte'!K$7+1)</f>
        <v>0</v>
      </c>
      <c r="J76" s="4">
        <f>INDEX('Types de lampes'!$C$78:$BA$409,('Liste Mixte'!$O$3-1)*35+$B76+1,'Calculs Mixte'!L$7+1)</f>
        <v>0</v>
      </c>
      <c r="K76" s="4">
        <f>INDEX('Types de lampes'!$C$78:$BA$409,('Liste Mixte'!$O$3-1)*35+$B76+1,'Calculs Mixte'!M$7+1)</f>
        <v>0</v>
      </c>
      <c r="L76" s="4">
        <f>INDEX('Types de lampes'!$C$78:$BA$409,('Liste Mixte'!$O$3-1)*35+$B76+1,'Calculs Mixte'!N$7+1)</f>
        <v>0</v>
      </c>
      <c r="M76" s="4">
        <f>INDEX('Types de lampes'!$C$78:$BA$409,('Liste Mixte'!$O$3-1)*35+$B76+1,'Calculs Mixte'!O$7+1)</f>
        <v>0</v>
      </c>
      <c r="N76" s="4">
        <f>INDEX('Types de lampes'!$C$78:$BA$409,('Liste Mixte'!$O$3-1)*35+$B76+1,'Calculs Mixte'!P$7+1)</f>
        <v>0</v>
      </c>
      <c r="O76" s="4">
        <f>INDEX('Types de lampes'!$C$78:$BA$409,('Liste Mixte'!$O$3-1)*35+$B76+1,'Calculs Mixte'!Q$7+1)</f>
        <v>0</v>
      </c>
      <c r="P76" s="4">
        <f>INDEX('Types de lampes'!$C$78:$BA$409,('Liste Mixte'!$O$3-1)*35+$B76+1,'Calculs Mixte'!R$7+1)</f>
        <v>0</v>
      </c>
      <c r="Q76" s="4">
        <f>INDEX('Types de lampes'!$C$78:$BA$409,('Liste Mixte'!$O$3-1)*35+$B76+1,'Calculs Mixte'!S$7+1)</f>
        <v>0</v>
      </c>
      <c r="R76" s="4">
        <f>INDEX('Types de lampes'!$C$78:$BA$409,('Liste Mixte'!$O$3-1)*35+$B76+1,'Calculs Mixte'!T$7+1)</f>
        <v>0</v>
      </c>
      <c r="S76" s="4">
        <f>INDEX('Types de lampes'!$C$78:$BA$409,('Liste Mixte'!$O$3-1)*35+$B76+1,'Calculs Mixte'!U$7+1)</f>
        <v>0</v>
      </c>
      <c r="T76" s="4">
        <f>INDEX('Types de lampes'!$C$78:$BA$409,('Liste Mixte'!$O$3-1)*35+$B76+1,'Calculs Mixte'!V$7+1)</f>
        <v>0</v>
      </c>
      <c r="U76" s="4">
        <f>INDEX('Types de lampes'!$C$78:$BA$409,('Liste Mixte'!$O$3-1)*35+$B76+1,'Calculs Mixte'!W$7+1)</f>
        <v>0</v>
      </c>
      <c r="V76" s="4">
        <f>INDEX('Types de lampes'!$C$78:$BA$409,('Liste Mixte'!$O$3-1)*35+$B76+1,'Calculs Mixte'!X$7+1)</f>
        <v>0</v>
      </c>
      <c r="W76" s="4">
        <f>INDEX('Types de lampes'!$C$78:$BA$409,('Liste Mixte'!$O$3-1)*35+$B76+1,'Calculs Mixte'!Y$7+1)</f>
        <v>0</v>
      </c>
      <c r="X76" s="4">
        <f>INDEX('Types de lampes'!$C$78:$BA$409,('Liste Mixte'!$O$3-1)*35+$B76+1,'Calculs Mixte'!Z$7+1)</f>
        <v>0</v>
      </c>
      <c r="Y76" s="4">
        <f>INDEX('Types de lampes'!$C$78:$BA$409,('Liste Mixte'!$O$3-1)*35+$B76+1,'Calculs Mixte'!AA$7+1)</f>
        <v>0</v>
      </c>
      <c r="Z76" s="4">
        <f>INDEX('Types de lampes'!$C$78:$BA$409,('Liste Mixte'!$O$3-1)*35+$B76+1,'Calculs Mixte'!AB$7+1)</f>
        <v>0</v>
      </c>
      <c r="AA76" s="4">
        <f>INDEX('Types de lampes'!$C$78:$BA$409,('Liste Mixte'!$O$3-1)*35+$B76+1,'Calculs Mixte'!AC$7+1)</f>
        <v>0</v>
      </c>
      <c r="AB76" s="4">
        <f>INDEX('Types de lampes'!$C$78:$BA$409,('Liste Mixte'!$O$3-1)*35+$B76+1,'Calculs Mixte'!AD$7+1)</f>
        <v>0</v>
      </c>
      <c r="AC76" s="4">
        <f>INDEX('Types de lampes'!$C$78:$BA$409,('Liste Mixte'!$O$3-1)*35+$B76+1,'Calculs Mixte'!AE$7+1)</f>
        <v>0</v>
      </c>
      <c r="AD76" s="4">
        <f>INDEX('Types de lampes'!$C$78:$BA$409,('Liste Mixte'!$O$3-1)*35+$B76+1,'Calculs Mixte'!AF$7+1)</f>
        <v>0</v>
      </c>
      <c r="AE76" s="4">
        <f>INDEX('Types de lampes'!$C$78:$BA$409,('Liste Mixte'!$O$3-1)*35+$B76+1,'Calculs Mixte'!AG$7+1)</f>
        <v>0</v>
      </c>
      <c r="AF76" s="4">
        <f>INDEX('Types de lampes'!$C$78:$BA$409,('Liste Mixte'!$O$3-1)*35+$B76+1,'Calculs Mixte'!AH$7+1)</f>
        <v>0</v>
      </c>
      <c r="AG76" s="4">
        <f>INDEX('Types de lampes'!$C$78:$BA$409,('Liste Mixte'!$O$3-1)*35+$B76+1,'Calculs Mixte'!AI$7+1)</f>
        <v>0</v>
      </c>
      <c r="AH76" s="4">
        <f>INDEX('Types de lampes'!$C$78:$BA$409,('Liste Mixte'!$O$3-1)*35+$B76+1,'Calculs Mixte'!AJ$7+1)</f>
        <v>0</v>
      </c>
      <c r="AI76" s="4">
        <f>INDEX('Types de lampes'!$C$78:$BA$409,('Liste Mixte'!$O$3-1)*35+$B76+1,'Calculs Mixte'!AK$7+1)</f>
        <v>0</v>
      </c>
      <c r="AJ76" s="4">
        <f>INDEX('Types de lampes'!$C$78:$BA$409,('Liste Mixte'!$O$3-1)*35+$B76+1,'Calculs Mixte'!AL$7+1)</f>
        <v>0</v>
      </c>
      <c r="AK76" s="4">
        <f>INDEX('Types de lampes'!$C$78:$BA$409,('Liste Mixte'!$O$3-1)*35+$B76+1,'Calculs Mixte'!AM$7+1)</f>
        <v>0</v>
      </c>
      <c r="AL76" s="4">
        <f>INDEX('Types de lampes'!$C$78:$BA$409,('Liste Mixte'!$O$3-1)*35+$B76+1,'Calculs Mixte'!AN$7+1)</f>
        <v>0</v>
      </c>
      <c r="AM76" s="4">
        <f>INDEX('Types de lampes'!$C$78:$BA$409,('Liste Mixte'!$O$3-1)*35+$B76+1,'Calculs Mixte'!AO$7+1)</f>
        <v>0</v>
      </c>
      <c r="AN76" s="4">
        <f>INDEX('Types de lampes'!$C$78:$BA$409,('Liste Mixte'!$O$3-1)*35+$B76+1,'Calculs Mixte'!AP$7+1)</f>
        <v>0</v>
      </c>
      <c r="AO76" s="4">
        <f>INDEX('Types de lampes'!$C$78:$BA$409,('Liste Mixte'!$O$3-1)*35+$B76+1,'Calculs Mixte'!AQ$7+1)</f>
        <v>0</v>
      </c>
      <c r="AP76" s="4">
        <f>INDEX('Types de lampes'!$C$78:$BA$409,('Liste Mixte'!$O$3-1)*35+$B76+1,'Calculs Mixte'!AR$7+1)</f>
        <v>0</v>
      </c>
      <c r="AQ76" s="4">
        <f>INDEX('Types de lampes'!$C$78:$BA$409,('Liste Mixte'!$O$3-1)*35+$B76+1,'Calculs Mixte'!AS$7+1)</f>
        <v>0</v>
      </c>
      <c r="AR76" s="4">
        <f>INDEX('Types de lampes'!$C$78:$BA$409,('Liste Mixte'!$O$3-1)*35+$B76+1,'Calculs Mixte'!AT$7+1)</f>
        <v>0</v>
      </c>
      <c r="AS76" s="4">
        <f>INDEX('Types de lampes'!$C$78:$BA$409,('Liste Mixte'!$O$3-1)*35+$B76+1,'Calculs Mixte'!AU$7+1)</f>
        <v>0</v>
      </c>
      <c r="AT76" s="4">
        <f>INDEX('Types de lampes'!$C$78:$BA$409,('Liste Mixte'!$O$3-1)*35+$B76+1,'Calculs Mixte'!AV$7+1)</f>
        <v>0</v>
      </c>
      <c r="AU76" s="4">
        <f>INDEX('Types de lampes'!$C$78:$BA$409,('Liste Mixte'!$O$3-1)*35+$B76+1,'Calculs Mixte'!AW$7+1)</f>
        <v>0</v>
      </c>
      <c r="AV76" s="4">
        <f>INDEX('Types de lampes'!$C$78:$BA$409,('Liste Mixte'!$O$3-1)*35+$B76+1,'Calculs Mixte'!AX$7+1)</f>
        <v>0</v>
      </c>
      <c r="AW76" s="4">
        <f>INDEX('Types de lampes'!$C$78:$BA$409,('Liste Mixte'!$O$3-1)*35+$B76+1,'Calculs Mixte'!AY$7+1)</f>
        <v>0</v>
      </c>
      <c r="AX76" s="4">
        <f>INDEX('Types de lampes'!$C$78:$BA$409,('Liste Mixte'!$O$3-1)*35+$B76+1,'Calculs Mixte'!AZ$7+1)</f>
        <v>0</v>
      </c>
      <c r="AY76" s="4">
        <f>INDEX('Types de lampes'!$C$78:$BA$409,('Liste Mixte'!$O$3-1)*35+$B76+1,'Calculs Mixte'!BA$7+1)</f>
        <v>0</v>
      </c>
      <c r="AZ76" s="4">
        <f>INDEX('Types de lampes'!$C$78:$BA$409,('Liste Mixte'!$O$3-1)*35+$B76+1,'Calculs Mixte'!BB$7+1)</f>
        <v>0</v>
      </c>
      <c r="BA76" s="4">
        <f>INDEX('Types de lampes'!$C$78:$BA$409,('Liste Mixte'!$O$3-1)*35+$B76+1,'Calculs Mixte'!BC$7+1)</f>
        <v>0</v>
      </c>
    </row>
    <row r="77" spans="2:53" x14ac:dyDescent="0.25">
      <c r="B77" s="137">
        <v>28</v>
      </c>
      <c r="C77" s="4">
        <f>INDEX('Types de lampes'!$C$78:$BA$409,('Liste Mixte'!$O$3-1)*35+$B77+1,'Calculs Mixte'!E$7+1)</f>
        <v>0</v>
      </c>
      <c r="D77" s="4">
        <f>INDEX('Types de lampes'!$C$78:$BA$409,('Liste Mixte'!$O$3-1)*35+$B77+1,'Calculs Mixte'!F$7+1)</f>
        <v>0</v>
      </c>
      <c r="E77" s="4">
        <f>INDEX('Types de lampes'!$C$78:$BA$409,('Liste Mixte'!$O$3-1)*35+$B77+1,'Calculs Mixte'!G$7+1)</f>
        <v>0</v>
      </c>
      <c r="F77" s="4">
        <f>INDEX('Types de lampes'!$C$78:$BA$409,('Liste Mixte'!$O$3-1)*35+$B77+1,'Calculs Mixte'!H$7+1)</f>
        <v>0</v>
      </c>
      <c r="G77" s="4">
        <f>INDEX('Types de lampes'!$C$78:$BA$409,('Liste Mixte'!$O$3-1)*35+$B77+1,'Calculs Mixte'!I$7+1)</f>
        <v>0</v>
      </c>
      <c r="H77" s="4">
        <f>INDEX('Types de lampes'!$C$78:$BA$409,('Liste Mixte'!$O$3-1)*35+$B77+1,'Calculs Mixte'!J$7+1)</f>
        <v>0</v>
      </c>
      <c r="I77" s="4">
        <f>INDEX('Types de lampes'!$C$78:$BA$409,('Liste Mixte'!$O$3-1)*35+$B77+1,'Calculs Mixte'!K$7+1)</f>
        <v>0</v>
      </c>
      <c r="J77" s="4">
        <f>INDEX('Types de lampes'!$C$78:$BA$409,('Liste Mixte'!$O$3-1)*35+$B77+1,'Calculs Mixte'!L$7+1)</f>
        <v>0</v>
      </c>
      <c r="K77" s="4">
        <f>INDEX('Types de lampes'!$C$78:$BA$409,('Liste Mixte'!$O$3-1)*35+$B77+1,'Calculs Mixte'!M$7+1)</f>
        <v>0</v>
      </c>
      <c r="L77" s="4">
        <f>INDEX('Types de lampes'!$C$78:$BA$409,('Liste Mixte'!$O$3-1)*35+$B77+1,'Calculs Mixte'!N$7+1)</f>
        <v>0</v>
      </c>
      <c r="M77" s="4">
        <f>INDEX('Types de lampes'!$C$78:$BA$409,('Liste Mixte'!$O$3-1)*35+$B77+1,'Calculs Mixte'!O$7+1)</f>
        <v>0</v>
      </c>
      <c r="N77" s="4">
        <f>INDEX('Types de lampes'!$C$78:$BA$409,('Liste Mixte'!$O$3-1)*35+$B77+1,'Calculs Mixte'!P$7+1)</f>
        <v>0</v>
      </c>
      <c r="O77" s="4">
        <f>INDEX('Types de lampes'!$C$78:$BA$409,('Liste Mixte'!$O$3-1)*35+$B77+1,'Calculs Mixte'!Q$7+1)</f>
        <v>0</v>
      </c>
      <c r="P77" s="4">
        <f>INDEX('Types de lampes'!$C$78:$BA$409,('Liste Mixte'!$O$3-1)*35+$B77+1,'Calculs Mixte'!R$7+1)</f>
        <v>0</v>
      </c>
      <c r="Q77" s="4">
        <f>INDEX('Types de lampes'!$C$78:$BA$409,('Liste Mixte'!$O$3-1)*35+$B77+1,'Calculs Mixte'!S$7+1)</f>
        <v>0</v>
      </c>
      <c r="R77" s="4">
        <f>INDEX('Types de lampes'!$C$78:$BA$409,('Liste Mixte'!$O$3-1)*35+$B77+1,'Calculs Mixte'!T$7+1)</f>
        <v>0</v>
      </c>
      <c r="S77" s="4">
        <f>INDEX('Types de lampes'!$C$78:$BA$409,('Liste Mixte'!$O$3-1)*35+$B77+1,'Calculs Mixte'!U$7+1)</f>
        <v>0</v>
      </c>
      <c r="T77" s="4">
        <f>INDEX('Types de lampes'!$C$78:$BA$409,('Liste Mixte'!$O$3-1)*35+$B77+1,'Calculs Mixte'!V$7+1)</f>
        <v>0</v>
      </c>
      <c r="U77" s="4">
        <f>INDEX('Types de lampes'!$C$78:$BA$409,('Liste Mixte'!$O$3-1)*35+$B77+1,'Calculs Mixte'!W$7+1)</f>
        <v>0</v>
      </c>
      <c r="V77" s="4">
        <f>INDEX('Types de lampes'!$C$78:$BA$409,('Liste Mixte'!$O$3-1)*35+$B77+1,'Calculs Mixte'!X$7+1)</f>
        <v>0</v>
      </c>
      <c r="W77" s="4">
        <f>INDEX('Types de lampes'!$C$78:$BA$409,('Liste Mixte'!$O$3-1)*35+$B77+1,'Calculs Mixte'!Y$7+1)</f>
        <v>0</v>
      </c>
      <c r="X77" s="4">
        <f>INDEX('Types de lampes'!$C$78:$BA$409,('Liste Mixte'!$O$3-1)*35+$B77+1,'Calculs Mixte'!Z$7+1)</f>
        <v>0</v>
      </c>
      <c r="Y77" s="4">
        <f>INDEX('Types de lampes'!$C$78:$BA$409,('Liste Mixte'!$O$3-1)*35+$B77+1,'Calculs Mixte'!AA$7+1)</f>
        <v>0</v>
      </c>
      <c r="Z77" s="4">
        <f>INDEX('Types de lampes'!$C$78:$BA$409,('Liste Mixte'!$O$3-1)*35+$B77+1,'Calculs Mixte'!AB$7+1)</f>
        <v>0</v>
      </c>
      <c r="AA77" s="4">
        <f>INDEX('Types de lampes'!$C$78:$BA$409,('Liste Mixte'!$O$3-1)*35+$B77+1,'Calculs Mixte'!AC$7+1)</f>
        <v>0</v>
      </c>
      <c r="AB77" s="4">
        <f>INDEX('Types de lampes'!$C$78:$BA$409,('Liste Mixte'!$O$3-1)*35+$B77+1,'Calculs Mixte'!AD$7+1)</f>
        <v>0</v>
      </c>
      <c r="AC77" s="4">
        <f>INDEX('Types de lampes'!$C$78:$BA$409,('Liste Mixte'!$O$3-1)*35+$B77+1,'Calculs Mixte'!AE$7+1)</f>
        <v>0</v>
      </c>
      <c r="AD77" s="4">
        <f>INDEX('Types de lampes'!$C$78:$BA$409,('Liste Mixte'!$O$3-1)*35+$B77+1,'Calculs Mixte'!AF$7+1)</f>
        <v>0</v>
      </c>
      <c r="AE77" s="4">
        <f>INDEX('Types de lampes'!$C$78:$BA$409,('Liste Mixte'!$O$3-1)*35+$B77+1,'Calculs Mixte'!AG$7+1)</f>
        <v>0</v>
      </c>
      <c r="AF77" s="4">
        <f>INDEX('Types de lampes'!$C$78:$BA$409,('Liste Mixte'!$O$3-1)*35+$B77+1,'Calculs Mixte'!AH$7+1)</f>
        <v>0</v>
      </c>
      <c r="AG77" s="4">
        <f>INDEX('Types de lampes'!$C$78:$BA$409,('Liste Mixte'!$O$3-1)*35+$B77+1,'Calculs Mixte'!AI$7+1)</f>
        <v>0</v>
      </c>
      <c r="AH77" s="4">
        <f>INDEX('Types de lampes'!$C$78:$BA$409,('Liste Mixte'!$O$3-1)*35+$B77+1,'Calculs Mixte'!AJ$7+1)</f>
        <v>0</v>
      </c>
      <c r="AI77" s="4">
        <f>INDEX('Types de lampes'!$C$78:$BA$409,('Liste Mixte'!$O$3-1)*35+$B77+1,'Calculs Mixte'!AK$7+1)</f>
        <v>0</v>
      </c>
      <c r="AJ77" s="4">
        <f>INDEX('Types de lampes'!$C$78:$BA$409,('Liste Mixte'!$O$3-1)*35+$B77+1,'Calculs Mixte'!AL$7+1)</f>
        <v>0</v>
      </c>
      <c r="AK77" s="4">
        <f>INDEX('Types de lampes'!$C$78:$BA$409,('Liste Mixte'!$O$3-1)*35+$B77+1,'Calculs Mixte'!AM$7+1)</f>
        <v>0</v>
      </c>
      <c r="AL77" s="4">
        <f>INDEX('Types de lampes'!$C$78:$BA$409,('Liste Mixte'!$O$3-1)*35+$B77+1,'Calculs Mixte'!AN$7+1)</f>
        <v>0</v>
      </c>
      <c r="AM77" s="4">
        <f>INDEX('Types de lampes'!$C$78:$BA$409,('Liste Mixte'!$O$3-1)*35+$B77+1,'Calculs Mixte'!AO$7+1)</f>
        <v>0</v>
      </c>
      <c r="AN77" s="4">
        <f>INDEX('Types de lampes'!$C$78:$BA$409,('Liste Mixte'!$O$3-1)*35+$B77+1,'Calculs Mixte'!AP$7+1)</f>
        <v>0</v>
      </c>
      <c r="AO77" s="4">
        <f>INDEX('Types de lampes'!$C$78:$BA$409,('Liste Mixte'!$O$3-1)*35+$B77+1,'Calculs Mixte'!AQ$7+1)</f>
        <v>0</v>
      </c>
      <c r="AP77" s="4">
        <f>INDEX('Types de lampes'!$C$78:$BA$409,('Liste Mixte'!$O$3-1)*35+$B77+1,'Calculs Mixte'!AR$7+1)</f>
        <v>0</v>
      </c>
      <c r="AQ77" s="4">
        <f>INDEX('Types de lampes'!$C$78:$BA$409,('Liste Mixte'!$O$3-1)*35+$B77+1,'Calculs Mixte'!AS$7+1)</f>
        <v>0</v>
      </c>
      <c r="AR77" s="4">
        <f>INDEX('Types de lampes'!$C$78:$BA$409,('Liste Mixte'!$O$3-1)*35+$B77+1,'Calculs Mixte'!AT$7+1)</f>
        <v>0</v>
      </c>
      <c r="AS77" s="4">
        <f>INDEX('Types de lampes'!$C$78:$BA$409,('Liste Mixte'!$O$3-1)*35+$B77+1,'Calculs Mixte'!AU$7+1)</f>
        <v>0</v>
      </c>
      <c r="AT77" s="4">
        <f>INDEX('Types de lampes'!$C$78:$BA$409,('Liste Mixte'!$O$3-1)*35+$B77+1,'Calculs Mixte'!AV$7+1)</f>
        <v>0</v>
      </c>
      <c r="AU77" s="4">
        <f>INDEX('Types de lampes'!$C$78:$BA$409,('Liste Mixte'!$O$3-1)*35+$B77+1,'Calculs Mixte'!AW$7+1)</f>
        <v>0</v>
      </c>
      <c r="AV77" s="4">
        <f>INDEX('Types de lampes'!$C$78:$BA$409,('Liste Mixte'!$O$3-1)*35+$B77+1,'Calculs Mixte'!AX$7+1)</f>
        <v>0</v>
      </c>
      <c r="AW77" s="4">
        <f>INDEX('Types de lampes'!$C$78:$BA$409,('Liste Mixte'!$O$3-1)*35+$B77+1,'Calculs Mixte'!AY$7+1)</f>
        <v>0</v>
      </c>
      <c r="AX77" s="4">
        <f>INDEX('Types de lampes'!$C$78:$BA$409,('Liste Mixte'!$O$3-1)*35+$B77+1,'Calculs Mixte'!AZ$7+1)</f>
        <v>0</v>
      </c>
      <c r="AY77" s="4">
        <f>INDEX('Types de lampes'!$C$78:$BA$409,('Liste Mixte'!$O$3-1)*35+$B77+1,'Calculs Mixte'!BA$7+1)</f>
        <v>0</v>
      </c>
      <c r="AZ77" s="4">
        <f>INDEX('Types de lampes'!$C$78:$BA$409,('Liste Mixte'!$O$3-1)*35+$B77+1,'Calculs Mixte'!BB$7+1)</f>
        <v>0</v>
      </c>
      <c r="BA77" s="4">
        <f>INDEX('Types de lampes'!$C$78:$BA$409,('Liste Mixte'!$O$3-1)*35+$B77+1,'Calculs Mixte'!BC$7+1)</f>
        <v>0</v>
      </c>
    </row>
    <row r="78" spans="2:53" x14ac:dyDescent="0.25">
      <c r="B78" s="137">
        <v>29</v>
      </c>
      <c r="C78" s="4">
        <f>INDEX('Types de lampes'!$C$78:$BA$409,('Liste Mixte'!$O$3-1)*35+$B78+1,'Calculs Mixte'!E$7+1)</f>
        <v>0</v>
      </c>
      <c r="D78" s="4">
        <f>INDEX('Types de lampes'!$C$78:$BA$409,('Liste Mixte'!$O$3-1)*35+$B78+1,'Calculs Mixte'!F$7+1)</f>
        <v>0</v>
      </c>
      <c r="E78" s="4">
        <f>INDEX('Types de lampes'!$C$78:$BA$409,('Liste Mixte'!$O$3-1)*35+$B78+1,'Calculs Mixte'!G$7+1)</f>
        <v>0</v>
      </c>
      <c r="F78" s="4">
        <f>INDEX('Types de lampes'!$C$78:$BA$409,('Liste Mixte'!$O$3-1)*35+$B78+1,'Calculs Mixte'!H$7+1)</f>
        <v>0</v>
      </c>
      <c r="G78" s="4">
        <f>INDEX('Types de lampes'!$C$78:$BA$409,('Liste Mixte'!$O$3-1)*35+$B78+1,'Calculs Mixte'!I$7+1)</f>
        <v>0</v>
      </c>
      <c r="H78" s="4">
        <f>INDEX('Types de lampes'!$C$78:$BA$409,('Liste Mixte'!$O$3-1)*35+$B78+1,'Calculs Mixte'!J$7+1)</f>
        <v>0</v>
      </c>
      <c r="I78" s="4">
        <f>INDEX('Types de lampes'!$C$78:$BA$409,('Liste Mixte'!$O$3-1)*35+$B78+1,'Calculs Mixte'!K$7+1)</f>
        <v>0</v>
      </c>
      <c r="J78" s="4">
        <f>INDEX('Types de lampes'!$C$78:$BA$409,('Liste Mixte'!$O$3-1)*35+$B78+1,'Calculs Mixte'!L$7+1)</f>
        <v>0</v>
      </c>
      <c r="K78" s="4">
        <f>INDEX('Types de lampes'!$C$78:$BA$409,('Liste Mixte'!$O$3-1)*35+$B78+1,'Calculs Mixte'!M$7+1)</f>
        <v>0</v>
      </c>
      <c r="L78" s="4">
        <f>INDEX('Types de lampes'!$C$78:$BA$409,('Liste Mixte'!$O$3-1)*35+$B78+1,'Calculs Mixte'!N$7+1)</f>
        <v>0</v>
      </c>
      <c r="M78" s="4">
        <f>INDEX('Types de lampes'!$C$78:$BA$409,('Liste Mixte'!$O$3-1)*35+$B78+1,'Calculs Mixte'!O$7+1)</f>
        <v>0</v>
      </c>
      <c r="N78" s="4">
        <f>INDEX('Types de lampes'!$C$78:$BA$409,('Liste Mixte'!$O$3-1)*35+$B78+1,'Calculs Mixte'!P$7+1)</f>
        <v>0</v>
      </c>
      <c r="O78" s="4">
        <f>INDEX('Types de lampes'!$C$78:$BA$409,('Liste Mixte'!$O$3-1)*35+$B78+1,'Calculs Mixte'!Q$7+1)</f>
        <v>0</v>
      </c>
      <c r="P78" s="4">
        <f>INDEX('Types de lampes'!$C$78:$BA$409,('Liste Mixte'!$O$3-1)*35+$B78+1,'Calculs Mixte'!R$7+1)</f>
        <v>0</v>
      </c>
      <c r="Q78" s="4">
        <f>INDEX('Types de lampes'!$C$78:$BA$409,('Liste Mixte'!$O$3-1)*35+$B78+1,'Calculs Mixte'!S$7+1)</f>
        <v>0</v>
      </c>
      <c r="R78" s="4">
        <f>INDEX('Types de lampes'!$C$78:$BA$409,('Liste Mixte'!$O$3-1)*35+$B78+1,'Calculs Mixte'!T$7+1)</f>
        <v>0</v>
      </c>
      <c r="S78" s="4">
        <f>INDEX('Types de lampes'!$C$78:$BA$409,('Liste Mixte'!$O$3-1)*35+$B78+1,'Calculs Mixte'!U$7+1)</f>
        <v>0</v>
      </c>
      <c r="T78" s="4">
        <f>INDEX('Types de lampes'!$C$78:$BA$409,('Liste Mixte'!$O$3-1)*35+$B78+1,'Calculs Mixte'!V$7+1)</f>
        <v>0</v>
      </c>
      <c r="U78" s="4">
        <f>INDEX('Types de lampes'!$C$78:$BA$409,('Liste Mixte'!$O$3-1)*35+$B78+1,'Calculs Mixte'!W$7+1)</f>
        <v>0</v>
      </c>
      <c r="V78" s="4">
        <f>INDEX('Types de lampes'!$C$78:$BA$409,('Liste Mixte'!$O$3-1)*35+$B78+1,'Calculs Mixte'!X$7+1)</f>
        <v>0</v>
      </c>
      <c r="W78" s="4">
        <f>INDEX('Types de lampes'!$C$78:$BA$409,('Liste Mixte'!$O$3-1)*35+$B78+1,'Calculs Mixte'!Y$7+1)</f>
        <v>0</v>
      </c>
      <c r="X78" s="4">
        <f>INDEX('Types de lampes'!$C$78:$BA$409,('Liste Mixte'!$O$3-1)*35+$B78+1,'Calculs Mixte'!Z$7+1)</f>
        <v>0</v>
      </c>
      <c r="Y78" s="4">
        <f>INDEX('Types de lampes'!$C$78:$BA$409,('Liste Mixte'!$O$3-1)*35+$B78+1,'Calculs Mixte'!AA$7+1)</f>
        <v>0</v>
      </c>
      <c r="Z78" s="4">
        <f>INDEX('Types de lampes'!$C$78:$BA$409,('Liste Mixte'!$O$3-1)*35+$B78+1,'Calculs Mixte'!AB$7+1)</f>
        <v>0</v>
      </c>
      <c r="AA78" s="4">
        <f>INDEX('Types de lampes'!$C$78:$BA$409,('Liste Mixte'!$O$3-1)*35+$B78+1,'Calculs Mixte'!AC$7+1)</f>
        <v>0</v>
      </c>
      <c r="AB78" s="4">
        <f>INDEX('Types de lampes'!$C$78:$BA$409,('Liste Mixte'!$O$3-1)*35+$B78+1,'Calculs Mixte'!AD$7+1)</f>
        <v>0</v>
      </c>
      <c r="AC78" s="4">
        <f>INDEX('Types de lampes'!$C$78:$BA$409,('Liste Mixte'!$O$3-1)*35+$B78+1,'Calculs Mixte'!AE$7+1)</f>
        <v>0</v>
      </c>
      <c r="AD78" s="4">
        <f>INDEX('Types de lampes'!$C$78:$BA$409,('Liste Mixte'!$O$3-1)*35+$B78+1,'Calculs Mixte'!AF$7+1)</f>
        <v>0</v>
      </c>
      <c r="AE78" s="4">
        <f>INDEX('Types de lampes'!$C$78:$BA$409,('Liste Mixte'!$O$3-1)*35+$B78+1,'Calculs Mixte'!AG$7+1)</f>
        <v>0</v>
      </c>
      <c r="AF78" s="4">
        <f>INDEX('Types de lampes'!$C$78:$BA$409,('Liste Mixte'!$O$3-1)*35+$B78+1,'Calculs Mixte'!AH$7+1)</f>
        <v>0</v>
      </c>
      <c r="AG78" s="4">
        <f>INDEX('Types de lampes'!$C$78:$BA$409,('Liste Mixte'!$O$3-1)*35+$B78+1,'Calculs Mixte'!AI$7+1)</f>
        <v>0</v>
      </c>
      <c r="AH78" s="4">
        <f>INDEX('Types de lampes'!$C$78:$BA$409,('Liste Mixte'!$O$3-1)*35+$B78+1,'Calculs Mixte'!AJ$7+1)</f>
        <v>0</v>
      </c>
      <c r="AI78" s="4">
        <f>INDEX('Types de lampes'!$C$78:$BA$409,('Liste Mixte'!$O$3-1)*35+$B78+1,'Calculs Mixte'!AK$7+1)</f>
        <v>0</v>
      </c>
      <c r="AJ78" s="4">
        <f>INDEX('Types de lampes'!$C$78:$BA$409,('Liste Mixte'!$O$3-1)*35+$B78+1,'Calculs Mixte'!AL$7+1)</f>
        <v>0</v>
      </c>
      <c r="AK78" s="4">
        <f>INDEX('Types de lampes'!$C$78:$BA$409,('Liste Mixte'!$O$3-1)*35+$B78+1,'Calculs Mixte'!AM$7+1)</f>
        <v>0</v>
      </c>
      <c r="AL78" s="4">
        <f>INDEX('Types de lampes'!$C$78:$BA$409,('Liste Mixte'!$O$3-1)*35+$B78+1,'Calculs Mixte'!AN$7+1)</f>
        <v>0</v>
      </c>
      <c r="AM78" s="4">
        <f>INDEX('Types de lampes'!$C$78:$BA$409,('Liste Mixte'!$O$3-1)*35+$B78+1,'Calculs Mixte'!AO$7+1)</f>
        <v>0</v>
      </c>
      <c r="AN78" s="4">
        <f>INDEX('Types de lampes'!$C$78:$BA$409,('Liste Mixte'!$O$3-1)*35+$B78+1,'Calculs Mixte'!AP$7+1)</f>
        <v>0</v>
      </c>
      <c r="AO78" s="4">
        <f>INDEX('Types de lampes'!$C$78:$BA$409,('Liste Mixte'!$O$3-1)*35+$B78+1,'Calculs Mixte'!AQ$7+1)</f>
        <v>0</v>
      </c>
      <c r="AP78" s="4">
        <f>INDEX('Types de lampes'!$C$78:$BA$409,('Liste Mixte'!$O$3-1)*35+$B78+1,'Calculs Mixte'!AR$7+1)</f>
        <v>0</v>
      </c>
      <c r="AQ78" s="4">
        <f>INDEX('Types de lampes'!$C$78:$BA$409,('Liste Mixte'!$O$3-1)*35+$B78+1,'Calculs Mixte'!AS$7+1)</f>
        <v>0</v>
      </c>
      <c r="AR78" s="4">
        <f>INDEX('Types de lampes'!$C$78:$BA$409,('Liste Mixte'!$O$3-1)*35+$B78+1,'Calculs Mixte'!AT$7+1)</f>
        <v>0</v>
      </c>
      <c r="AS78" s="4">
        <f>INDEX('Types de lampes'!$C$78:$BA$409,('Liste Mixte'!$O$3-1)*35+$B78+1,'Calculs Mixte'!AU$7+1)</f>
        <v>0</v>
      </c>
      <c r="AT78" s="4">
        <f>INDEX('Types de lampes'!$C$78:$BA$409,('Liste Mixte'!$O$3-1)*35+$B78+1,'Calculs Mixte'!AV$7+1)</f>
        <v>0</v>
      </c>
      <c r="AU78" s="4">
        <f>INDEX('Types de lampes'!$C$78:$BA$409,('Liste Mixte'!$O$3-1)*35+$B78+1,'Calculs Mixte'!AW$7+1)</f>
        <v>0</v>
      </c>
      <c r="AV78" s="4">
        <f>INDEX('Types de lampes'!$C$78:$BA$409,('Liste Mixte'!$O$3-1)*35+$B78+1,'Calculs Mixte'!AX$7+1)</f>
        <v>0</v>
      </c>
      <c r="AW78" s="4">
        <f>INDEX('Types de lampes'!$C$78:$BA$409,('Liste Mixte'!$O$3-1)*35+$B78+1,'Calculs Mixte'!AY$7+1)</f>
        <v>0</v>
      </c>
      <c r="AX78" s="4">
        <f>INDEX('Types de lampes'!$C$78:$BA$409,('Liste Mixte'!$O$3-1)*35+$B78+1,'Calculs Mixte'!AZ$7+1)</f>
        <v>0</v>
      </c>
      <c r="AY78" s="4">
        <f>INDEX('Types de lampes'!$C$78:$BA$409,('Liste Mixte'!$O$3-1)*35+$B78+1,'Calculs Mixte'!BA$7+1)</f>
        <v>0</v>
      </c>
      <c r="AZ78" s="4">
        <f>INDEX('Types de lampes'!$C$78:$BA$409,('Liste Mixte'!$O$3-1)*35+$B78+1,'Calculs Mixte'!BB$7+1)</f>
        <v>0</v>
      </c>
      <c r="BA78" s="4">
        <f>INDEX('Types de lampes'!$C$78:$BA$409,('Liste Mixte'!$O$3-1)*35+$B78+1,'Calculs Mixte'!BC$7+1)</f>
        <v>0</v>
      </c>
    </row>
    <row r="79" spans="2:53" x14ac:dyDescent="0.25">
      <c r="B79" s="137">
        <v>30</v>
      </c>
      <c r="C79" s="4">
        <f>INDEX('Types de lampes'!$C$78:$BA$409,('Liste Mixte'!$O$3-1)*35+$B79+1,'Calculs Mixte'!E$7+1)</f>
        <v>0</v>
      </c>
      <c r="D79" s="4">
        <f>INDEX('Types de lampes'!$C$78:$BA$409,('Liste Mixte'!$O$3-1)*35+$B79+1,'Calculs Mixte'!F$7+1)</f>
        <v>0</v>
      </c>
      <c r="E79" s="4">
        <f>INDEX('Types de lampes'!$C$78:$BA$409,('Liste Mixte'!$O$3-1)*35+$B79+1,'Calculs Mixte'!G$7+1)</f>
        <v>0</v>
      </c>
      <c r="F79" s="4">
        <f>INDEX('Types de lampes'!$C$78:$BA$409,('Liste Mixte'!$O$3-1)*35+$B79+1,'Calculs Mixte'!H$7+1)</f>
        <v>0</v>
      </c>
      <c r="G79" s="4">
        <f>INDEX('Types de lampes'!$C$78:$BA$409,('Liste Mixte'!$O$3-1)*35+$B79+1,'Calculs Mixte'!I$7+1)</f>
        <v>0</v>
      </c>
      <c r="H79" s="4">
        <f>INDEX('Types de lampes'!$C$78:$BA$409,('Liste Mixte'!$O$3-1)*35+$B79+1,'Calculs Mixte'!J$7+1)</f>
        <v>0</v>
      </c>
      <c r="I79" s="4">
        <f>INDEX('Types de lampes'!$C$78:$BA$409,('Liste Mixte'!$O$3-1)*35+$B79+1,'Calculs Mixte'!K$7+1)</f>
        <v>0</v>
      </c>
      <c r="J79" s="4">
        <f>INDEX('Types de lampes'!$C$78:$BA$409,('Liste Mixte'!$O$3-1)*35+$B79+1,'Calculs Mixte'!L$7+1)</f>
        <v>0</v>
      </c>
      <c r="K79" s="4">
        <f>INDEX('Types de lampes'!$C$78:$BA$409,('Liste Mixte'!$O$3-1)*35+$B79+1,'Calculs Mixte'!M$7+1)</f>
        <v>0</v>
      </c>
      <c r="L79" s="4">
        <f>INDEX('Types de lampes'!$C$78:$BA$409,('Liste Mixte'!$O$3-1)*35+$B79+1,'Calculs Mixte'!N$7+1)</f>
        <v>0</v>
      </c>
      <c r="M79" s="4">
        <f>INDEX('Types de lampes'!$C$78:$BA$409,('Liste Mixte'!$O$3-1)*35+$B79+1,'Calculs Mixte'!O$7+1)</f>
        <v>0</v>
      </c>
      <c r="N79" s="4">
        <f>INDEX('Types de lampes'!$C$78:$BA$409,('Liste Mixte'!$O$3-1)*35+$B79+1,'Calculs Mixte'!P$7+1)</f>
        <v>0</v>
      </c>
      <c r="O79" s="4">
        <f>INDEX('Types de lampes'!$C$78:$BA$409,('Liste Mixte'!$O$3-1)*35+$B79+1,'Calculs Mixte'!Q$7+1)</f>
        <v>0</v>
      </c>
      <c r="P79" s="4">
        <f>INDEX('Types de lampes'!$C$78:$BA$409,('Liste Mixte'!$O$3-1)*35+$B79+1,'Calculs Mixte'!R$7+1)</f>
        <v>0</v>
      </c>
      <c r="Q79" s="4">
        <f>INDEX('Types de lampes'!$C$78:$BA$409,('Liste Mixte'!$O$3-1)*35+$B79+1,'Calculs Mixte'!S$7+1)</f>
        <v>0</v>
      </c>
      <c r="R79" s="4">
        <f>INDEX('Types de lampes'!$C$78:$BA$409,('Liste Mixte'!$O$3-1)*35+$B79+1,'Calculs Mixte'!T$7+1)</f>
        <v>0</v>
      </c>
      <c r="S79" s="4">
        <f>INDEX('Types de lampes'!$C$78:$BA$409,('Liste Mixte'!$O$3-1)*35+$B79+1,'Calculs Mixte'!U$7+1)</f>
        <v>0</v>
      </c>
      <c r="T79" s="4">
        <f>INDEX('Types de lampes'!$C$78:$BA$409,('Liste Mixte'!$O$3-1)*35+$B79+1,'Calculs Mixte'!V$7+1)</f>
        <v>0</v>
      </c>
      <c r="U79" s="4">
        <f>INDEX('Types de lampes'!$C$78:$BA$409,('Liste Mixte'!$O$3-1)*35+$B79+1,'Calculs Mixte'!W$7+1)</f>
        <v>0</v>
      </c>
      <c r="V79" s="4">
        <f>INDEX('Types de lampes'!$C$78:$BA$409,('Liste Mixte'!$O$3-1)*35+$B79+1,'Calculs Mixte'!X$7+1)</f>
        <v>0</v>
      </c>
      <c r="W79" s="4">
        <f>INDEX('Types de lampes'!$C$78:$BA$409,('Liste Mixte'!$O$3-1)*35+$B79+1,'Calculs Mixte'!Y$7+1)</f>
        <v>0</v>
      </c>
      <c r="X79" s="4">
        <f>INDEX('Types de lampes'!$C$78:$BA$409,('Liste Mixte'!$O$3-1)*35+$B79+1,'Calculs Mixte'!Z$7+1)</f>
        <v>0</v>
      </c>
      <c r="Y79" s="4">
        <f>INDEX('Types de lampes'!$C$78:$BA$409,('Liste Mixte'!$O$3-1)*35+$B79+1,'Calculs Mixte'!AA$7+1)</f>
        <v>0</v>
      </c>
      <c r="Z79" s="4">
        <f>INDEX('Types de lampes'!$C$78:$BA$409,('Liste Mixte'!$O$3-1)*35+$B79+1,'Calculs Mixte'!AB$7+1)</f>
        <v>0</v>
      </c>
      <c r="AA79" s="4">
        <f>INDEX('Types de lampes'!$C$78:$BA$409,('Liste Mixte'!$O$3-1)*35+$B79+1,'Calculs Mixte'!AC$7+1)</f>
        <v>0</v>
      </c>
      <c r="AB79" s="4">
        <f>INDEX('Types de lampes'!$C$78:$BA$409,('Liste Mixte'!$O$3-1)*35+$B79+1,'Calculs Mixte'!AD$7+1)</f>
        <v>0</v>
      </c>
      <c r="AC79" s="4">
        <f>INDEX('Types de lampes'!$C$78:$BA$409,('Liste Mixte'!$O$3-1)*35+$B79+1,'Calculs Mixte'!AE$7+1)</f>
        <v>0</v>
      </c>
      <c r="AD79" s="4">
        <f>INDEX('Types de lampes'!$C$78:$BA$409,('Liste Mixte'!$O$3-1)*35+$B79+1,'Calculs Mixte'!AF$7+1)</f>
        <v>0</v>
      </c>
      <c r="AE79" s="4">
        <f>INDEX('Types de lampes'!$C$78:$BA$409,('Liste Mixte'!$O$3-1)*35+$B79+1,'Calculs Mixte'!AG$7+1)</f>
        <v>0</v>
      </c>
      <c r="AF79" s="4">
        <f>INDEX('Types de lampes'!$C$78:$BA$409,('Liste Mixte'!$O$3-1)*35+$B79+1,'Calculs Mixte'!AH$7+1)</f>
        <v>0</v>
      </c>
      <c r="AG79" s="4">
        <f>INDEX('Types de lampes'!$C$78:$BA$409,('Liste Mixte'!$O$3-1)*35+$B79+1,'Calculs Mixte'!AI$7+1)</f>
        <v>0</v>
      </c>
      <c r="AH79" s="4">
        <f>INDEX('Types de lampes'!$C$78:$BA$409,('Liste Mixte'!$O$3-1)*35+$B79+1,'Calculs Mixte'!AJ$7+1)</f>
        <v>0</v>
      </c>
      <c r="AI79" s="4">
        <f>INDEX('Types de lampes'!$C$78:$BA$409,('Liste Mixte'!$O$3-1)*35+$B79+1,'Calculs Mixte'!AK$7+1)</f>
        <v>0</v>
      </c>
      <c r="AJ79" s="4">
        <f>INDEX('Types de lampes'!$C$78:$BA$409,('Liste Mixte'!$O$3-1)*35+$B79+1,'Calculs Mixte'!AL$7+1)</f>
        <v>0</v>
      </c>
      <c r="AK79" s="4">
        <f>INDEX('Types de lampes'!$C$78:$BA$409,('Liste Mixte'!$O$3-1)*35+$B79+1,'Calculs Mixte'!AM$7+1)</f>
        <v>0</v>
      </c>
      <c r="AL79" s="4">
        <f>INDEX('Types de lampes'!$C$78:$BA$409,('Liste Mixte'!$O$3-1)*35+$B79+1,'Calculs Mixte'!AN$7+1)</f>
        <v>0</v>
      </c>
      <c r="AM79" s="4">
        <f>INDEX('Types de lampes'!$C$78:$BA$409,('Liste Mixte'!$O$3-1)*35+$B79+1,'Calculs Mixte'!AO$7+1)</f>
        <v>0</v>
      </c>
      <c r="AN79" s="4">
        <f>INDEX('Types de lampes'!$C$78:$BA$409,('Liste Mixte'!$O$3-1)*35+$B79+1,'Calculs Mixte'!AP$7+1)</f>
        <v>0</v>
      </c>
      <c r="AO79" s="4">
        <f>INDEX('Types de lampes'!$C$78:$BA$409,('Liste Mixte'!$O$3-1)*35+$B79+1,'Calculs Mixte'!AQ$7+1)</f>
        <v>0</v>
      </c>
      <c r="AP79" s="4">
        <f>INDEX('Types de lampes'!$C$78:$BA$409,('Liste Mixte'!$O$3-1)*35+$B79+1,'Calculs Mixte'!AR$7+1)</f>
        <v>0</v>
      </c>
      <c r="AQ79" s="4">
        <f>INDEX('Types de lampes'!$C$78:$BA$409,('Liste Mixte'!$O$3-1)*35+$B79+1,'Calculs Mixte'!AS$7+1)</f>
        <v>0</v>
      </c>
      <c r="AR79" s="4">
        <f>INDEX('Types de lampes'!$C$78:$BA$409,('Liste Mixte'!$O$3-1)*35+$B79+1,'Calculs Mixte'!AT$7+1)</f>
        <v>0</v>
      </c>
      <c r="AS79" s="4">
        <f>INDEX('Types de lampes'!$C$78:$BA$409,('Liste Mixte'!$O$3-1)*35+$B79+1,'Calculs Mixte'!AU$7+1)</f>
        <v>0</v>
      </c>
      <c r="AT79" s="4">
        <f>INDEX('Types de lampes'!$C$78:$BA$409,('Liste Mixte'!$O$3-1)*35+$B79+1,'Calculs Mixte'!AV$7+1)</f>
        <v>0</v>
      </c>
      <c r="AU79" s="4">
        <f>INDEX('Types de lampes'!$C$78:$BA$409,('Liste Mixte'!$O$3-1)*35+$B79+1,'Calculs Mixte'!AW$7+1)</f>
        <v>0</v>
      </c>
      <c r="AV79" s="4">
        <f>INDEX('Types de lampes'!$C$78:$BA$409,('Liste Mixte'!$O$3-1)*35+$B79+1,'Calculs Mixte'!AX$7+1)</f>
        <v>0</v>
      </c>
      <c r="AW79" s="4">
        <f>INDEX('Types de lampes'!$C$78:$BA$409,('Liste Mixte'!$O$3-1)*35+$B79+1,'Calculs Mixte'!AY$7+1)</f>
        <v>0</v>
      </c>
      <c r="AX79" s="4">
        <f>INDEX('Types de lampes'!$C$78:$BA$409,('Liste Mixte'!$O$3-1)*35+$B79+1,'Calculs Mixte'!AZ$7+1)</f>
        <v>0</v>
      </c>
      <c r="AY79" s="4">
        <f>INDEX('Types de lampes'!$C$78:$BA$409,('Liste Mixte'!$O$3-1)*35+$B79+1,'Calculs Mixte'!BA$7+1)</f>
        <v>0</v>
      </c>
      <c r="AZ79" s="4">
        <f>INDEX('Types de lampes'!$C$78:$BA$409,('Liste Mixte'!$O$3-1)*35+$B79+1,'Calculs Mixte'!BB$7+1)</f>
        <v>0</v>
      </c>
      <c r="BA79" s="4">
        <f>INDEX('Types de lampes'!$C$78:$BA$409,('Liste Mixte'!$O$3-1)*35+$B79+1,'Calculs Mixte'!BC$7+1)</f>
        <v>0</v>
      </c>
    </row>
    <row r="80" spans="2:53" x14ac:dyDescent="0.25">
      <c r="B80" s="137">
        <v>31</v>
      </c>
      <c r="C80" s="4">
        <f>INDEX('Types de lampes'!$C$78:$BA$409,('Liste Mixte'!$O$3-1)*35+$B80+1,'Calculs Mixte'!E$7+1)</f>
        <v>0</v>
      </c>
      <c r="D80" s="4">
        <f>INDEX('Types de lampes'!$C$78:$BA$409,('Liste Mixte'!$O$3-1)*35+$B80+1,'Calculs Mixte'!F$7+1)</f>
        <v>0</v>
      </c>
      <c r="E80" s="4">
        <f>INDEX('Types de lampes'!$C$78:$BA$409,('Liste Mixte'!$O$3-1)*35+$B80+1,'Calculs Mixte'!G$7+1)</f>
        <v>0</v>
      </c>
      <c r="F80" s="4">
        <f>INDEX('Types de lampes'!$C$78:$BA$409,('Liste Mixte'!$O$3-1)*35+$B80+1,'Calculs Mixte'!H$7+1)</f>
        <v>0</v>
      </c>
      <c r="G80" s="4">
        <f>INDEX('Types de lampes'!$C$78:$BA$409,('Liste Mixte'!$O$3-1)*35+$B80+1,'Calculs Mixte'!I$7+1)</f>
        <v>0</v>
      </c>
      <c r="H80" s="4">
        <f>INDEX('Types de lampes'!$C$78:$BA$409,('Liste Mixte'!$O$3-1)*35+$B80+1,'Calculs Mixte'!J$7+1)</f>
        <v>0</v>
      </c>
      <c r="I80" s="4">
        <f>INDEX('Types de lampes'!$C$78:$BA$409,('Liste Mixte'!$O$3-1)*35+$B80+1,'Calculs Mixte'!K$7+1)</f>
        <v>0</v>
      </c>
      <c r="J80" s="4">
        <f>INDEX('Types de lampes'!$C$78:$BA$409,('Liste Mixte'!$O$3-1)*35+$B80+1,'Calculs Mixte'!L$7+1)</f>
        <v>0</v>
      </c>
      <c r="K80" s="4">
        <f>INDEX('Types de lampes'!$C$78:$BA$409,('Liste Mixte'!$O$3-1)*35+$B80+1,'Calculs Mixte'!M$7+1)</f>
        <v>0</v>
      </c>
      <c r="L80" s="4">
        <f>INDEX('Types de lampes'!$C$78:$BA$409,('Liste Mixte'!$O$3-1)*35+$B80+1,'Calculs Mixte'!N$7+1)</f>
        <v>0</v>
      </c>
      <c r="M80" s="4">
        <f>INDEX('Types de lampes'!$C$78:$BA$409,('Liste Mixte'!$O$3-1)*35+$B80+1,'Calculs Mixte'!O$7+1)</f>
        <v>0</v>
      </c>
      <c r="N80" s="4">
        <f>INDEX('Types de lampes'!$C$78:$BA$409,('Liste Mixte'!$O$3-1)*35+$B80+1,'Calculs Mixte'!P$7+1)</f>
        <v>0</v>
      </c>
      <c r="O80" s="4">
        <f>INDEX('Types de lampes'!$C$78:$BA$409,('Liste Mixte'!$O$3-1)*35+$B80+1,'Calculs Mixte'!Q$7+1)</f>
        <v>0</v>
      </c>
      <c r="P80" s="4">
        <f>INDEX('Types de lampes'!$C$78:$BA$409,('Liste Mixte'!$O$3-1)*35+$B80+1,'Calculs Mixte'!R$7+1)</f>
        <v>0</v>
      </c>
      <c r="Q80" s="4">
        <f>INDEX('Types de lampes'!$C$78:$BA$409,('Liste Mixte'!$O$3-1)*35+$B80+1,'Calculs Mixte'!S$7+1)</f>
        <v>0</v>
      </c>
      <c r="R80" s="4">
        <f>INDEX('Types de lampes'!$C$78:$BA$409,('Liste Mixte'!$O$3-1)*35+$B80+1,'Calculs Mixte'!T$7+1)</f>
        <v>0</v>
      </c>
      <c r="S80" s="4">
        <f>INDEX('Types de lampes'!$C$78:$BA$409,('Liste Mixte'!$O$3-1)*35+$B80+1,'Calculs Mixte'!U$7+1)</f>
        <v>0</v>
      </c>
      <c r="T80" s="4">
        <f>INDEX('Types de lampes'!$C$78:$BA$409,('Liste Mixte'!$O$3-1)*35+$B80+1,'Calculs Mixte'!V$7+1)</f>
        <v>0</v>
      </c>
      <c r="U80" s="4">
        <f>INDEX('Types de lampes'!$C$78:$BA$409,('Liste Mixte'!$O$3-1)*35+$B80+1,'Calculs Mixte'!W$7+1)</f>
        <v>0</v>
      </c>
      <c r="V80" s="4">
        <f>INDEX('Types de lampes'!$C$78:$BA$409,('Liste Mixte'!$O$3-1)*35+$B80+1,'Calculs Mixte'!X$7+1)</f>
        <v>0</v>
      </c>
      <c r="W80" s="4">
        <f>INDEX('Types de lampes'!$C$78:$BA$409,('Liste Mixte'!$O$3-1)*35+$B80+1,'Calculs Mixte'!Y$7+1)</f>
        <v>0</v>
      </c>
      <c r="X80" s="4">
        <f>INDEX('Types de lampes'!$C$78:$BA$409,('Liste Mixte'!$O$3-1)*35+$B80+1,'Calculs Mixte'!Z$7+1)</f>
        <v>0</v>
      </c>
      <c r="Y80" s="4">
        <f>INDEX('Types de lampes'!$C$78:$BA$409,('Liste Mixte'!$O$3-1)*35+$B80+1,'Calculs Mixte'!AA$7+1)</f>
        <v>0</v>
      </c>
      <c r="Z80" s="4">
        <f>INDEX('Types de lampes'!$C$78:$BA$409,('Liste Mixte'!$O$3-1)*35+$B80+1,'Calculs Mixte'!AB$7+1)</f>
        <v>0</v>
      </c>
      <c r="AA80" s="4">
        <f>INDEX('Types de lampes'!$C$78:$BA$409,('Liste Mixte'!$O$3-1)*35+$B80+1,'Calculs Mixte'!AC$7+1)</f>
        <v>0</v>
      </c>
      <c r="AB80" s="4">
        <f>INDEX('Types de lampes'!$C$78:$BA$409,('Liste Mixte'!$O$3-1)*35+$B80+1,'Calculs Mixte'!AD$7+1)</f>
        <v>0</v>
      </c>
      <c r="AC80" s="4">
        <f>INDEX('Types de lampes'!$C$78:$BA$409,('Liste Mixte'!$O$3-1)*35+$B80+1,'Calculs Mixte'!AE$7+1)</f>
        <v>0</v>
      </c>
      <c r="AD80" s="4">
        <f>INDEX('Types de lampes'!$C$78:$BA$409,('Liste Mixte'!$O$3-1)*35+$B80+1,'Calculs Mixte'!AF$7+1)</f>
        <v>0</v>
      </c>
      <c r="AE80" s="4">
        <f>INDEX('Types de lampes'!$C$78:$BA$409,('Liste Mixte'!$O$3-1)*35+$B80+1,'Calculs Mixte'!AG$7+1)</f>
        <v>0</v>
      </c>
      <c r="AF80" s="4">
        <f>INDEX('Types de lampes'!$C$78:$BA$409,('Liste Mixte'!$O$3-1)*35+$B80+1,'Calculs Mixte'!AH$7+1)</f>
        <v>0</v>
      </c>
      <c r="AG80" s="4">
        <f>INDEX('Types de lampes'!$C$78:$BA$409,('Liste Mixte'!$O$3-1)*35+$B80+1,'Calculs Mixte'!AI$7+1)</f>
        <v>0</v>
      </c>
      <c r="AH80" s="4">
        <f>INDEX('Types de lampes'!$C$78:$BA$409,('Liste Mixte'!$O$3-1)*35+$B80+1,'Calculs Mixte'!AJ$7+1)</f>
        <v>0</v>
      </c>
      <c r="AI80" s="4">
        <f>INDEX('Types de lampes'!$C$78:$BA$409,('Liste Mixte'!$O$3-1)*35+$B80+1,'Calculs Mixte'!AK$7+1)</f>
        <v>0</v>
      </c>
      <c r="AJ80" s="4">
        <f>INDEX('Types de lampes'!$C$78:$BA$409,('Liste Mixte'!$O$3-1)*35+$B80+1,'Calculs Mixte'!AL$7+1)</f>
        <v>0</v>
      </c>
      <c r="AK80" s="4">
        <f>INDEX('Types de lampes'!$C$78:$BA$409,('Liste Mixte'!$O$3-1)*35+$B80+1,'Calculs Mixte'!AM$7+1)</f>
        <v>0</v>
      </c>
      <c r="AL80" s="4">
        <f>INDEX('Types de lampes'!$C$78:$BA$409,('Liste Mixte'!$O$3-1)*35+$B80+1,'Calculs Mixte'!AN$7+1)</f>
        <v>0</v>
      </c>
      <c r="AM80" s="4">
        <f>INDEX('Types de lampes'!$C$78:$BA$409,('Liste Mixte'!$O$3-1)*35+$B80+1,'Calculs Mixte'!AO$7+1)</f>
        <v>0</v>
      </c>
      <c r="AN80" s="4">
        <f>INDEX('Types de lampes'!$C$78:$BA$409,('Liste Mixte'!$O$3-1)*35+$B80+1,'Calculs Mixte'!AP$7+1)</f>
        <v>0</v>
      </c>
      <c r="AO80" s="4">
        <f>INDEX('Types de lampes'!$C$78:$BA$409,('Liste Mixte'!$O$3-1)*35+$B80+1,'Calculs Mixte'!AQ$7+1)</f>
        <v>0</v>
      </c>
      <c r="AP80" s="4">
        <f>INDEX('Types de lampes'!$C$78:$BA$409,('Liste Mixte'!$O$3-1)*35+$B80+1,'Calculs Mixte'!AR$7+1)</f>
        <v>0</v>
      </c>
      <c r="AQ80" s="4">
        <f>INDEX('Types de lampes'!$C$78:$BA$409,('Liste Mixte'!$O$3-1)*35+$B80+1,'Calculs Mixte'!AS$7+1)</f>
        <v>0</v>
      </c>
      <c r="AR80" s="4">
        <f>INDEX('Types de lampes'!$C$78:$BA$409,('Liste Mixte'!$O$3-1)*35+$B80+1,'Calculs Mixte'!AT$7+1)</f>
        <v>0</v>
      </c>
      <c r="AS80" s="4">
        <f>INDEX('Types de lampes'!$C$78:$BA$409,('Liste Mixte'!$O$3-1)*35+$B80+1,'Calculs Mixte'!AU$7+1)</f>
        <v>0</v>
      </c>
      <c r="AT80" s="4">
        <f>INDEX('Types de lampes'!$C$78:$BA$409,('Liste Mixte'!$O$3-1)*35+$B80+1,'Calculs Mixte'!AV$7+1)</f>
        <v>0</v>
      </c>
      <c r="AU80" s="4">
        <f>INDEX('Types de lampes'!$C$78:$BA$409,('Liste Mixte'!$O$3-1)*35+$B80+1,'Calculs Mixte'!AW$7+1)</f>
        <v>0</v>
      </c>
      <c r="AV80" s="4">
        <f>INDEX('Types de lampes'!$C$78:$BA$409,('Liste Mixte'!$O$3-1)*35+$B80+1,'Calculs Mixte'!AX$7+1)</f>
        <v>0</v>
      </c>
      <c r="AW80" s="4">
        <f>INDEX('Types de lampes'!$C$78:$BA$409,('Liste Mixte'!$O$3-1)*35+$B80+1,'Calculs Mixte'!AY$7+1)</f>
        <v>0</v>
      </c>
      <c r="AX80" s="4">
        <f>INDEX('Types de lampes'!$C$78:$BA$409,('Liste Mixte'!$O$3-1)*35+$B80+1,'Calculs Mixte'!AZ$7+1)</f>
        <v>0</v>
      </c>
      <c r="AY80" s="4">
        <f>INDEX('Types de lampes'!$C$78:$BA$409,('Liste Mixte'!$O$3-1)*35+$B80+1,'Calculs Mixte'!BA$7+1)</f>
        <v>0</v>
      </c>
      <c r="AZ80" s="4">
        <f>INDEX('Types de lampes'!$C$78:$BA$409,('Liste Mixte'!$O$3-1)*35+$B80+1,'Calculs Mixte'!BB$7+1)</f>
        <v>0</v>
      </c>
      <c r="BA80" s="4">
        <f>INDEX('Types de lampes'!$C$78:$BA$409,('Liste Mixte'!$O$3-1)*35+$B80+1,'Calculs Mixte'!BC$7+1)</f>
        <v>0</v>
      </c>
    </row>
    <row r="81" spans="2:53" x14ac:dyDescent="0.25">
      <c r="B81" s="137">
        <v>32</v>
      </c>
      <c r="C81" s="4">
        <f>INDEX('Types de lampes'!$C$78:$BA$409,('Liste Mixte'!$O$3-1)*35+$B81+1,'Calculs Mixte'!E$7+1)</f>
        <v>0</v>
      </c>
      <c r="D81" s="4">
        <f>INDEX('Types de lampes'!$C$78:$BA$409,('Liste Mixte'!$O$3-1)*35+$B81+1,'Calculs Mixte'!F$7+1)</f>
        <v>0</v>
      </c>
      <c r="E81" s="4">
        <f>INDEX('Types de lampes'!$C$78:$BA$409,('Liste Mixte'!$O$3-1)*35+$B81+1,'Calculs Mixte'!G$7+1)</f>
        <v>0</v>
      </c>
      <c r="F81" s="4">
        <f>INDEX('Types de lampes'!$C$78:$BA$409,('Liste Mixte'!$O$3-1)*35+$B81+1,'Calculs Mixte'!H$7+1)</f>
        <v>0</v>
      </c>
      <c r="G81" s="4">
        <f>INDEX('Types de lampes'!$C$78:$BA$409,('Liste Mixte'!$O$3-1)*35+$B81+1,'Calculs Mixte'!I$7+1)</f>
        <v>0</v>
      </c>
      <c r="H81" s="4">
        <f>INDEX('Types de lampes'!$C$78:$BA$409,('Liste Mixte'!$O$3-1)*35+$B81+1,'Calculs Mixte'!J$7+1)</f>
        <v>0</v>
      </c>
      <c r="I81" s="4">
        <f>INDEX('Types de lampes'!$C$78:$BA$409,('Liste Mixte'!$O$3-1)*35+$B81+1,'Calculs Mixte'!K$7+1)</f>
        <v>0</v>
      </c>
      <c r="J81" s="4">
        <f>INDEX('Types de lampes'!$C$78:$BA$409,('Liste Mixte'!$O$3-1)*35+$B81+1,'Calculs Mixte'!L$7+1)</f>
        <v>0</v>
      </c>
      <c r="K81" s="4">
        <f>INDEX('Types de lampes'!$C$78:$BA$409,('Liste Mixte'!$O$3-1)*35+$B81+1,'Calculs Mixte'!M$7+1)</f>
        <v>0</v>
      </c>
      <c r="L81" s="4">
        <f>INDEX('Types de lampes'!$C$78:$BA$409,('Liste Mixte'!$O$3-1)*35+$B81+1,'Calculs Mixte'!N$7+1)</f>
        <v>0</v>
      </c>
      <c r="M81" s="4">
        <f>INDEX('Types de lampes'!$C$78:$BA$409,('Liste Mixte'!$O$3-1)*35+$B81+1,'Calculs Mixte'!O$7+1)</f>
        <v>0</v>
      </c>
      <c r="N81" s="4">
        <f>INDEX('Types de lampes'!$C$78:$BA$409,('Liste Mixte'!$O$3-1)*35+$B81+1,'Calculs Mixte'!P$7+1)</f>
        <v>0</v>
      </c>
      <c r="O81" s="4">
        <f>INDEX('Types de lampes'!$C$78:$BA$409,('Liste Mixte'!$O$3-1)*35+$B81+1,'Calculs Mixte'!Q$7+1)</f>
        <v>0</v>
      </c>
      <c r="P81" s="4">
        <f>INDEX('Types de lampes'!$C$78:$BA$409,('Liste Mixte'!$O$3-1)*35+$B81+1,'Calculs Mixte'!R$7+1)</f>
        <v>0</v>
      </c>
      <c r="Q81" s="4">
        <f>INDEX('Types de lampes'!$C$78:$BA$409,('Liste Mixte'!$O$3-1)*35+$B81+1,'Calculs Mixte'!S$7+1)</f>
        <v>0</v>
      </c>
      <c r="R81" s="4">
        <f>INDEX('Types de lampes'!$C$78:$BA$409,('Liste Mixte'!$O$3-1)*35+$B81+1,'Calculs Mixte'!T$7+1)</f>
        <v>0</v>
      </c>
      <c r="S81" s="4">
        <f>INDEX('Types de lampes'!$C$78:$BA$409,('Liste Mixte'!$O$3-1)*35+$B81+1,'Calculs Mixte'!U$7+1)</f>
        <v>0</v>
      </c>
      <c r="T81" s="4">
        <f>INDEX('Types de lampes'!$C$78:$BA$409,('Liste Mixte'!$O$3-1)*35+$B81+1,'Calculs Mixte'!V$7+1)</f>
        <v>0</v>
      </c>
      <c r="U81" s="4">
        <f>INDEX('Types de lampes'!$C$78:$BA$409,('Liste Mixte'!$O$3-1)*35+$B81+1,'Calculs Mixte'!W$7+1)</f>
        <v>0</v>
      </c>
      <c r="V81" s="4">
        <f>INDEX('Types de lampes'!$C$78:$BA$409,('Liste Mixte'!$O$3-1)*35+$B81+1,'Calculs Mixte'!X$7+1)</f>
        <v>0</v>
      </c>
      <c r="W81" s="4">
        <f>INDEX('Types de lampes'!$C$78:$BA$409,('Liste Mixte'!$O$3-1)*35+$B81+1,'Calculs Mixte'!Y$7+1)</f>
        <v>0</v>
      </c>
      <c r="X81" s="4">
        <f>INDEX('Types de lampes'!$C$78:$BA$409,('Liste Mixte'!$O$3-1)*35+$B81+1,'Calculs Mixte'!Z$7+1)</f>
        <v>0</v>
      </c>
      <c r="Y81" s="4">
        <f>INDEX('Types de lampes'!$C$78:$BA$409,('Liste Mixte'!$O$3-1)*35+$B81+1,'Calculs Mixte'!AA$7+1)</f>
        <v>0</v>
      </c>
      <c r="Z81" s="4">
        <f>INDEX('Types de lampes'!$C$78:$BA$409,('Liste Mixte'!$O$3-1)*35+$B81+1,'Calculs Mixte'!AB$7+1)</f>
        <v>0</v>
      </c>
      <c r="AA81" s="4">
        <f>INDEX('Types de lampes'!$C$78:$BA$409,('Liste Mixte'!$O$3-1)*35+$B81+1,'Calculs Mixte'!AC$7+1)</f>
        <v>0</v>
      </c>
      <c r="AB81" s="4">
        <f>INDEX('Types de lampes'!$C$78:$BA$409,('Liste Mixte'!$O$3-1)*35+$B81+1,'Calculs Mixte'!AD$7+1)</f>
        <v>0</v>
      </c>
      <c r="AC81" s="4">
        <f>INDEX('Types de lampes'!$C$78:$BA$409,('Liste Mixte'!$O$3-1)*35+$B81+1,'Calculs Mixte'!AE$7+1)</f>
        <v>0</v>
      </c>
      <c r="AD81" s="4">
        <f>INDEX('Types de lampes'!$C$78:$BA$409,('Liste Mixte'!$O$3-1)*35+$B81+1,'Calculs Mixte'!AF$7+1)</f>
        <v>0</v>
      </c>
      <c r="AE81" s="4">
        <f>INDEX('Types de lampes'!$C$78:$BA$409,('Liste Mixte'!$O$3-1)*35+$B81+1,'Calculs Mixte'!AG$7+1)</f>
        <v>0</v>
      </c>
      <c r="AF81" s="4">
        <f>INDEX('Types de lampes'!$C$78:$BA$409,('Liste Mixte'!$O$3-1)*35+$B81+1,'Calculs Mixte'!AH$7+1)</f>
        <v>0</v>
      </c>
      <c r="AG81" s="4">
        <f>INDEX('Types de lampes'!$C$78:$BA$409,('Liste Mixte'!$O$3-1)*35+$B81+1,'Calculs Mixte'!AI$7+1)</f>
        <v>0</v>
      </c>
      <c r="AH81" s="4">
        <f>INDEX('Types de lampes'!$C$78:$BA$409,('Liste Mixte'!$O$3-1)*35+$B81+1,'Calculs Mixte'!AJ$7+1)</f>
        <v>0</v>
      </c>
      <c r="AI81" s="4">
        <f>INDEX('Types de lampes'!$C$78:$BA$409,('Liste Mixte'!$O$3-1)*35+$B81+1,'Calculs Mixte'!AK$7+1)</f>
        <v>0</v>
      </c>
      <c r="AJ81" s="4">
        <f>INDEX('Types de lampes'!$C$78:$BA$409,('Liste Mixte'!$O$3-1)*35+$B81+1,'Calculs Mixte'!AL$7+1)</f>
        <v>0</v>
      </c>
      <c r="AK81" s="4">
        <f>INDEX('Types de lampes'!$C$78:$BA$409,('Liste Mixte'!$O$3-1)*35+$B81+1,'Calculs Mixte'!AM$7+1)</f>
        <v>0</v>
      </c>
      <c r="AL81" s="4">
        <f>INDEX('Types de lampes'!$C$78:$BA$409,('Liste Mixte'!$O$3-1)*35+$B81+1,'Calculs Mixte'!AN$7+1)</f>
        <v>0</v>
      </c>
      <c r="AM81" s="4">
        <f>INDEX('Types de lampes'!$C$78:$BA$409,('Liste Mixte'!$O$3-1)*35+$B81+1,'Calculs Mixte'!AO$7+1)</f>
        <v>0</v>
      </c>
      <c r="AN81" s="4">
        <f>INDEX('Types de lampes'!$C$78:$BA$409,('Liste Mixte'!$O$3-1)*35+$B81+1,'Calculs Mixte'!AP$7+1)</f>
        <v>0</v>
      </c>
      <c r="AO81" s="4">
        <f>INDEX('Types de lampes'!$C$78:$BA$409,('Liste Mixte'!$O$3-1)*35+$B81+1,'Calculs Mixte'!AQ$7+1)</f>
        <v>0</v>
      </c>
      <c r="AP81" s="4">
        <f>INDEX('Types de lampes'!$C$78:$BA$409,('Liste Mixte'!$O$3-1)*35+$B81+1,'Calculs Mixte'!AR$7+1)</f>
        <v>0</v>
      </c>
      <c r="AQ81" s="4">
        <f>INDEX('Types de lampes'!$C$78:$BA$409,('Liste Mixte'!$O$3-1)*35+$B81+1,'Calculs Mixte'!AS$7+1)</f>
        <v>0</v>
      </c>
      <c r="AR81" s="4">
        <f>INDEX('Types de lampes'!$C$78:$BA$409,('Liste Mixte'!$O$3-1)*35+$B81+1,'Calculs Mixte'!AT$7+1)</f>
        <v>0</v>
      </c>
      <c r="AS81" s="4">
        <f>INDEX('Types de lampes'!$C$78:$BA$409,('Liste Mixte'!$O$3-1)*35+$B81+1,'Calculs Mixte'!AU$7+1)</f>
        <v>0</v>
      </c>
      <c r="AT81" s="4">
        <f>INDEX('Types de lampes'!$C$78:$BA$409,('Liste Mixte'!$O$3-1)*35+$B81+1,'Calculs Mixte'!AV$7+1)</f>
        <v>0</v>
      </c>
      <c r="AU81" s="4">
        <f>INDEX('Types de lampes'!$C$78:$BA$409,('Liste Mixte'!$O$3-1)*35+$B81+1,'Calculs Mixte'!AW$7+1)</f>
        <v>0</v>
      </c>
      <c r="AV81" s="4">
        <f>INDEX('Types de lampes'!$C$78:$BA$409,('Liste Mixte'!$O$3-1)*35+$B81+1,'Calculs Mixte'!AX$7+1)</f>
        <v>0</v>
      </c>
      <c r="AW81" s="4">
        <f>INDEX('Types de lampes'!$C$78:$BA$409,('Liste Mixte'!$O$3-1)*35+$B81+1,'Calculs Mixte'!AY$7+1)</f>
        <v>0</v>
      </c>
      <c r="AX81" s="4">
        <f>INDEX('Types de lampes'!$C$78:$BA$409,('Liste Mixte'!$O$3-1)*35+$B81+1,'Calculs Mixte'!AZ$7+1)</f>
        <v>0</v>
      </c>
      <c r="AY81" s="4">
        <f>INDEX('Types de lampes'!$C$78:$BA$409,('Liste Mixte'!$O$3-1)*35+$B81+1,'Calculs Mixte'!BA$7+1)</f>
        <v>0</v>
      </c>
      <c r="AZ81" s="4">
        <f>INDEX('Types de lampes'!$C$78:$BA$409,('Liste Mixte'!$O$3-1)*35+$B81+1,'Calculs Mixte'!BB$7+1)</f>
        <v>0</v>
      </c>
      <c r="BA81" s="4">
        <f>INDEX('Types de lampes'!$C$78:$BA$409,('Liste Mixte'!$O$3-1)*35+$B81+1,'Calculs Mixte'!BC$7+1)</f>
        <v>0</v>
      </c>
    </row>
    <row r="83" spans="2:53" x14ac:dyDescent="0.25">
      <c r="B83" s="4" t="s">
        <v>189</v>
      </c>
      <c r="C83" s="4">
        <v>0</v>
      </c>
      <c r="D83" s="4">
        <f>IF(E8&lt;'Maintenance Mixte'!$I$7,'Calculs Mixte'!C83+1,1)</f>
        <v>1</v>
      </c>
      <c r="E83" s="4">
        <f>IF(F8&lt;'Maintenance Mixte'!$I$7,'Calculs Mixte'!D83+1,1)</f>
        <v>2</v>
      </c>
      <c r="F83" s="4">
        <f>IF(G8&lt;'Maintenance Mixte'!$I$7,'Calculs Mixte'!E83+1,1)</f>
        <v>3</v>
      </c>
      <c r="G83" s="4">
        <f>IF(H8&lt;'Maintenance Mixte'!$I$7,'Calculs Mixte'!F83+1,1)</f>
        <v>4</v>
      </c>
      <c r="H83" s="4">
        <f>IF(I8&lt;'Maintenance Mixte'!$I$7,'Calculs Mixte'!G83+1,1)</f>
        <v>5</v>
      </c>
      <c r="I83" s="4">
        <f>IF(J8&lt;'Maintenance Mixte'!$I$7,'Calculs Mixte'!H83+1,1)</f>
        <v>6</v>
      </c>
      <c r="J83" s="4">
        <f>IF(K8&lt;'Maintenance Mixte'!$I$7,'Calculs Mixte'!I83+1,1)</f>
        <v>7</v>
      </c>
      <c r="K83" s="4">
        <f>IF(L8&lt;'Maintenance Mixte'!$I$7,'Calculs Mixte'!J83+1,1)</f>
        <v>8</v>
      </c>
      <c r="L83" s="4">
        <f>IF(M8&lt;'Maintenance Mixte'!$I$7,'Calculs Mixte'!K83+1,1)</f>
        <v>9</v>
      </c>
      <c r="M83" s="4">
        <f>IF(N8&lt;'Maintenance Mixte'!$I$7,'Calculs Mixte'!L83+1,1)</f>
        <v>10</v>
      </c>
      <c r="N83" s="4">
        <f>IF(O8&lt;'Maintenance Mixte'!$I$7,'Calculs Mixte'!M83+1,1)</f>
        <v>11</v>
      </c>
      <c r="O83" s="4">
        <f>IF(P8&lt;'Maintenance Mixte'!$I$7,'Calculs Mixte'!N83+1,1)</f>
        <v>12</v>
      </c>
      <c r="P83" s="4">
        <f>IF(Q8&lt;'Maintenance Mixte'!$I$7,'Calculs Mixte'!O83+1,1)</f>
        <v>13</v>
      </c>
      <c r="Q83" s="4">
        <f>IF(R8&lt;'Maintenance Mixte'!$I$7,'Calculs Mixte'!P83+1,1)</f>
        <v>14</v>
      </c>
      <c r="R83" s="4">
        <f>IF(S8&lt;'Maintenance Mixte'!$I$7,'Calculs Mixte'!Q83+1,1)</f>
        <v>15</v>
      </c>
      <c r="S83" s="4">
        <f>IF(T8&lt;'Maintenance Mixte'!$I$7,'Calculs Mixte'!R83+1,1)</f>
        <v>16</v>
      </c>
      <c r="T83" s="4">
        <f>IF(U8&lt;'Maintenance Mixte'!$I$7,'Calculs Mixte'!S83+1,1)</f>
        <v>17</v>
      </c>
      <c r="U83" s="4">
        <f>IF(V8&lt;'Maintenance Mixte'!$I$7,'Calculs Mixte'!T83+1,1)</f>
        <v>18</v>
      </c>
      <c r="V83" s="4">
        <f>IF(W8&lt;'Maintenance Mixte'!$I$7,'Calculs Mixte'!U83+1,1)</f>
        <v>19</v>
      </c>
      <c r="W83" s="4">
        <f>IF(X8&lt;'Maintenance Mixte'!$I$7,'Calculs Mixte'!V83+1,1)</f>
        <v>20</v>
      </c>
      <c r="X83" s="4">
        <f>IF(Y8&lt;'Maintenance Mixte'!$I$7,'Calculs Mixte'!W83+1,1)</f>
        <v>1</v>
      </c>
      <c r="Y83" s="4">
        <f>IF(Z8&lt;'Maintenance Mixte'!$I$7,'Calculs Mixte'!X83+1,1)</f>
        <v>1</v>
      </c>
      <c r="Z83" s="4">
        <f>IF(AA8&lt;'Maintenance Mixte'!$I$7,'Calculs Mixte'!Y83+1,1)</f>
        <v>1</v>
      </c>
      <c r="AA83" s="4">
        <f>IF(AB8&lt;'Maintenance Mixte'!$I$7,'Calculs Mixte'!Z83+1,1)</f>
        <v>1</v>
      </c>
      <c r="AB83" s="4">
        <f>IF(AC8&lt;'Maintenance Mixte'!$I$7,'Calculs Mixte'!AA83+1,1)</f>
        <v>1</v>
      </c>
      <c r="AC83" s="4">
        <f>IF(AD8&lt;'Maintenance Mixte'!$I$7,'Calculs Mixte'!AB83+1,1)</f>
        <v>1</v>
      </c>
      <c r="AD83" s="4">
        <f>IF(AE8&lt;'Maintenance Mixte'!$I$7,'Calculs Mixte'!AC83+1,1)</f>
        <v>1</v>
      </c>
      <c r="AE83" s="4">
        <f>IF(AF8&lt;'Maintenance Mixte'!$I$7,'Calculs Mixte'!AD83+1,1)</f>
        <v>1</v>
      </c>
      <c r="AF83" s="4">
        <f>IF(AG8&lt;'Maintenance Mixte'!$I$7,'Calculs Mixte'!AE83+1,1)</f>
        <v>1</v>
      </c>
      <c r="AG83" s="4">
        <f>IF(AH8&lt;'Maintenance Mixte'!$I$7,'Calculs Mixte'!AF83+1,1)</f>
        <v>1</v>
      </c>
      <c r="AH83" s="4">
        <f>IF(AI8&lt;'Maintenance Mixte'!$I$7,'Calculs Mixte'!AG83+1,1)</f>
        <v>1</v>
      </c>
      <c r="AI83" s="4">
        <f>IF(AJ8&lt;'Maintenance Mixte'!$I$7,'Calculs Mixte'!AH83+1,1)</f>
        <v>1</v>
      </c>
      <c r="AJ83" s="4">
        <f>IF(AK8&lt;'Maintenance Mixte'!$I$7,'Calculs Mixte'!AI83+1,1)</f>
        <v>1</v>
      </c>
      <c r="AK83" s="4">
        <f>IF(AL8&lt;'Maintenance Mixte'!$I$7,'Calculs Mixte'!AJ83+1,1)</f>
        <v>1</v>
      </c>
      <c r="AL83" s="4">
        <f>IF(AM8&lt;'Maintenance Mixte'!$I$7,'Calculs Mixte'!AK83+1,1)</f>
        <v>1</v>
      </c>
      <c r="AM83" s="4">
        <f>IF(AN8&lt;'Maintenance Mixte'!$I$7,'Calculs Mixte'!AL83+1,1)</f>
        <v>1</v>
      </c>
      <c r="AN83" s="4">
        <f>IF(AO8&lt;'Maintenance Mixte'!$I$7,'Calculs Mixte'!AM83+1,1)</f>
        <v>1</v>
      </c>
      <c r="AO83" s="4">
        <f>IF(AP8&lt;'Maintenance Mixte'!$I$7,'Calculs Mixte'!AN83+1,1)</f>
        <v>1</v>
      </c>
      <c r="AP83" s="4">
        <f>IF(AQ8&lt;'Maintenance Mixte'!$I$7,'Calculs Mixte'!AO83+1,1)</f>
        <v>1</v>
      </c>
      <c r="AQ83" s="4">
        <f>IF(AR8&lt;'Maintenance Mixte'!$I$7,'Calculs Mixte'!AP83+1,1)</f>
        <v>1</v>
      </c>
      <c r="AR83" s="4">
        <f>IF(AS8&lt;'Maintenance Mixte'!$I$7,'Calculs Mixte'!AQ83+1,1)</f>
        <v>1</v>
      </c>
      <c r="AS83" s="4">
        <f>IF(AT8&lt;'Maintenance Mixte'!$I$7,'Calculs Mixte'!AR83+1,1)</f>
        <v>1</v>
      </c>
      <c r="AT83" s="4">
        <f>IF(AU8&lt;'Maintenance Mixte'!$I$7,'Calculs Mixte'!AS83+1,1)</f>
        <v>1</v>
      </c>
      <c r="AU83" s="4">
        <f>IF(AV8&lt;'Maintenance Mixte'!$I$7,'Calculs Mixte'!AT83+1,1)</f>
        <v>1</v>
      </c>
      <c r="AV83" s="4">
        <f>IF(AW8&lt;'Maintenance Mixte'!$I$7,'Calculs Mixte'!AU83+1,1)</f>
        <v>1</v>
      </c>
      <c r="AW83" s="4">
        <f>IF(AX8&lt;'Maintenance Mixte'!$I$7,'Calculs Mixte'!AV83+1,1)</f>
        <v>1</v>
      </c>
      <c r="AX83" s="4">
        <f>IF(AY8&lt;'Maintenance Mixte'!$I$7,'Calculs Mixte'!AW83+1,1)</f>
        <v>1</v>
      </c>
      <c r="AY83" s="4">
        <f>IF(AZ8&lt;'Maintenance Mixte'!$I$7,'Calculs Mixte'!AX83+1,1)</f>
        <v>1</v>
      </c>
      <c r="AZ83" s="4">
        <f>IF(BA8&lt;'Maintenance Mixte'!$I$7,'Calculs Mixte'!AY83+1,1)</f>
        <v>1</v>
      </c>
      <c r="BA83" s="4">
        <f>IF(BB8&lt;'Maintenance Mixte'!$I$7,'Calculs Mixte'!AZ83+1,1)</f>
        <v>1</v>
      </c>
    </row>
    <row r="84" spans="2:53" x14ac:dyDescent="0.25">
      <c r="B84" s="4" t="s">
        <v>121</v>
      </c>
      <c r="C84" s="4">
        <f>MAX(C83:BA83)</f>
        <v>20</v>
      </c>
    </row>
    <row r="86" spans="2:53" x14ac:dyDescent="0.25">
      <c r="B86" s="137">
        <v>0</v>
      </c>
      <c r="C86" s="4">
        <f ca="1">IF(E$8&lt;'Maintenance Mixte'!$I$7,'Calculs Mixte'!C49,OFFSET('Calculs Mixte'!C86,0,-$C$84,1,1))</f>
        <v>100</v>
      </c>
      <c r="D86" s="4">
        <f ca="1">IF(F$8&lt;'Maintenance Mixte'!$I$7,'Calculs Mixte'!D49,OFFSET('Calculs Mixte'!D86,0,-$C$84,1,1))</f>
        <v>0.97000000000000419</v>
      </c>
      <c r="E86" s="4">
        <f ca="1">IF(G$8&lt;'Maintenance Mixte'!$I$7,'Calculs Mixte'!E49,OFFSET('Calculs Mixte'!E86,0,-$C$84,1,1))</f>
        <v>0.6594089999999927</v>
      </c>
      <c r="F86" s="4">
        <f ca="1">IF(H$8&lt;'Maintenance Mixte'!$I$7,'Calculs Mixte'!F49,OFFSET('Calculs Mixte'!F86,0,-$C$84,1,1))</f>
        <v>0.83270126730000094</v>
      </c>
      <c r="G86" s="4">
        <f ca="1">IF(I$8&lt;'Maintenance Mixte'!$I$7,'Calculs Mixte'!G49,OFFSET('Calculs Mixte'!G86,0,-$C$84,1,1))</f>
        <v>1.2403173607928044</v>
      </c>
      <c r="H86" s="4">
        <f ca="1">IF(J$8&lt;'Maintenance Mixte'!$I$7,'Calculs Mixte'!H49,OFFSET('Calculs Mixte'!H86,0,-$C$84,1,1))</f>
        <v>1.7846847904371468</v>
      </c>
      <c r="I86" s="4">
        <f ca="1">IF(K$8&lt;'Maintenance Mixte'!$I$7,'Calculs Mixte'!I49,OFFSET('Calculs Mixte'!I86,0,-$C$84,1,1))</f>
        <v>2.3472214455042475</v>
      </c>
      <c r="J86" s="4">
        <f ca="1">IF(L$8&lt;'Maintenance Mixte'!$I$7,'Calculs Mixte'!J49,OFFSET('Calculs Mixte'!J86,0,-$C$84,1,1))</f>
        <v>2.8684507144787954</v>
      </c>
      <c r="K86" s="4">
        <f ca="1">IF(M$8&lt;'Maintenance Mixte'!$I$7,'Calculs Mixte'!K49,OFFSET('Calculs Mixte'!K86,0,-$C$84,1,1))</f>
        <v>3.2894859366872278</v>
      </c>
      <c r="L86" s="4">
        <f ca="1">IF(N$8&lt;'Maintenance Mixte'!$I$7,'Calculs Mixte'!L49,OFFSET('Calculs Mixte'!L86,0,-$C$84,1,1))</f>
        <v>3.5613312965614949</v>
      </c>
      <c r="M86" s="4">
        <f ca="1">IF(O$8&lt;'Maintenance Mixte'!$I$7,'Calculs Mixte'!M49,OFFSET('Calculs Mixte'!M86,0,-$C$84,1,1))</f>
        <v>3.6744916406847361</v>
      </c>
      <c r="N86" s="4">
        <f ca="1">IF(P$8&lt;'Maintenance Mixte'!$I$7,'Calculs Mixte'!N49,OFFSET('Calculs Mixte'!N86,0,-$C$84,1,1))</f>
        <v>3.6490589696138223</v>
      </c>
      <c r="O86" s="4">
        <f ca="1">IF(Q$8&lt;'Maintenance Mixte'!$I$7,'Calculs Mixte'!O49,OFFSET('Calculs Mixte'!O86,0,-$C$84,1,1))</f>
        <v>3.4844362686444619</v>
      </c>
      <c r="P86" s="4">
        <f ca="1">IF(R$8&lt;'Maintenance Mixte'!$I$7,'Calculs Mixte'!P49,OFFSET('Calculs Mixte'!P86,0,-$C$84,1,1))</f>
        <v>3.2283180091596226</v>
      </c>
      <c r="Q86" s="4">
        <f ca="1">IF(S$8&lt;'Maintenance Mixte'!$I$7,'Calculs Mixte'!Q49,OFFSET('Calculs Mixte'!Q86,0,-$C$84,1,1))</f>
        <v>2.9576672359756886</v>
      </c>
      <c r="R86" s="4">
        <f ca="1">IF(T$8&lt;'Maintenance Mixte'!$I$7,'Calculs Mixte'!R49,OFFSET('Calculs Mixte'!R86,0,-$C$84,1,1))</f>
        <v>2.7391075841186261</v>
      </c>
      <c r="S86" s="4">
        <f ca="1">IF(U$8&lt;'Maintenance Mixte'!$I$7,'Calculs Mixte'!S49,OFFSET('Calculs Mixte'!S86,0,-$C$84,1,1))</f>
        <v>2.6889115718974592</v>
      </c>
      <c r="T86" s="4">
        <f ca="1">IF(V$8&lt;'Maintenance Mixte'!$I$7,'Calculs Mixte'!T49,OFFSET('Calculs Mixte'!T86,0,-$C$84,1,1))</f>
        <v>2.924755621584064</v>
      </c>
      <c r="U86" s="4">
        <f ca="1">IF(W$8&lt;'Maintenance Mixte'!$I$7,'Calculs Mixte'!U49,OFFSET('Calculs Mixte'!U86,0,-$C$84,1,1))</f>
        <v>3.5763897233409203</v>
      </c>
      <c r="V86" s="4">
        <f ca="1">IF(X$8&lt;'Maintenance Mixte'!$I$7,'Calculs Mixte'!V49,OFFSET('Calculs Mixte'!V86,0,-$C$84,1,1))</f>
        <v>4.8470202119735104</v>
      </c>
      <c r="W86" s="4">
        <f ca="1">IF(Y$8&lt;'Maintenance Mixte'!$I$7,'Calculs Mixte'!W49,OFFSET('Calculs Mixte'!W86,0,-$C$84,1,1))</f>
        <v>100</v>
      </c>
      <c r="X86" s="4">
        <f ca="1">IF(Z$8&lt;'Maintenance Mixte'!$I$7,'Calculs Mixte'!X49,OFFSET('Calculs Mixte'!X86,0,-$C$84,1,1))</f>
        <v>0.97000000000000419</v>
      </c>
      <c r="Y86" s="4">
        <f ca="1">IF(AA$8&lt;'Maintenance Mixte'!$I$7,'Calculs Mixte'!Y49,OFFSET('Calculs Mixte'!Y86,0,-$C$84,1,1))</f>
        <v>0.6594089999999927</v>
      </c>
      <c r="Z86" s="4">
        <f ca="1">IF(AB$8&lt;'Maintenance Mixte'!$I$7,'Calculs Mixte'!Z49,OFFSET('Calculs Mixte'!Z86,0,-$C$84,1,1))</f>
        <v>0.83270126730000094</v>
      </c>
      <c r="AA86" s="4">
        <f ca="1">IF(AC$8&lt;'Maintenance Mixte'!$I$7,'Calculs Mixte'!AA49,OFFSET('Calculs Mixte'!AA86,0,-$C$84,1,1))</f>
        <v>1.2403173607928044</v>
      </c>
      <c r="AB86" s="4">
        <f ca="1">IF(AD$8&lt;'Maintenance Mixte'!$I$7,'Calculs Mixte'!AB49,OFFSET('Calculs Mixte'!AB86,0,-$C$84,1,1))</f>
        <v>1.7846847904371468</v>
      </c>
      <c r="AC86" s="4">
        <f ca="1">IF(AE$8&lt;'Maintenance Mixte'!$I$7,'Calculs Mixte'!AC49,OFFSET('Calculs Mixte'!AC86,0,-$C$84,1,1))</f>
        <v>2.3472214455042475</v>
      </c>
      <c r="AD86" s="4">
        <f ca="1">IF(AF$8&lt;'Maintenance Mixte'!$I$7,'Calculs Mixte'!AD49,OFFSET('Calculs Mixte'!AD86,0,-$C$84,1,1))</f>
        <v>2.8684507144787954</v>
      </c>
      <c r="AE86" s="4">
        <f ca="1">IF(AG$8&lt;'Maintenance Mixte'!$I$7,'Calculs Mixte'!AE49,OFFSET('Calculs Mixte'!AE86,0,-$C$84,1,1))</f>
        <v>3.2894859366872278</v>
      </c>
      <c r="AF86" s="4">
        <f ca="1">IF(AH$8&lt;'Maintenance Mixte'!$I$7,'Calculs Mixte'!AF49,OFFSET('Calculs Mixte'!AF86,0,-$C$84,1,1))</f>
        <v>3.5613312965614949</v>
      </c>
      <c r="AG86" s="4">
        <f ca="1">IF(AI$8&lt;'Maintenance Mixte'!$I$7,'Calculs Mixte'!AG49,OFFSET('Calculs Mixte'!AG86,0,-$C$84,1,1))</f>
        <v>3.6744916406847361</v>
      </c>
      <c r="AH86" s="4">
        <f ca="1">IF(AJ$8&lt;'Maintenance Mixte'!$I$7,'Calculs Mixte'!AH49,OFFSET('Calculs Mixte'!AH86,0,-$C$84,1,1))</f>
        <v>3.6490589696138223</v>
      </c>
      <c r="AI86" s="4">
        <f ca="1">IF(AK$8&lt;'Maintenance Mixte'!$I$7,'Calculs Mixte'!AI49,OFFSET('Calculs Mixte'!AI86,0,-$C$84,1,1))</f>
        <v>3.4844362686444619</v>
      </c>
      <c r="AJ86" s="4">
        <f ca="1">IF(AL$8&lt;'Maintenance Mixte'!$I$7,'Calculs Mixte'!AJ49,OFFSET('Calculs Mixte'!AJ86,0,-$C$84,1,1))</f>
        <v>3.2283180091596226</v>
      </c>
      <c r="AK86" s="4">
        <f ca="1">IF(AM$8&lt;'Maintenance Mixte'!$I$7,'Calculs Mixte'!AK49,OFFSET('Calculs Mixte'!AK86,0,-$C$84,1,1))</f>
        <v>2.9576672359756886</v>
      </c>
      <c r="AL86" s="4">
        <f ca="1">IF(AN$8&lt;'Maintenance Mixte'!$I$7,'Calculs Mixte'!AL49,OFFSET('Calculs Mixte'!AL86,0,-$C$84,1,1))</f>
        <v>2.7391075841186261</v>
      </c>
      <c r="AM86" s="4">
        <f ca="1">IF(AO$8&lt;'Maintenance Mixte'!$I$7,'Calculs Mixte'!AM49,OFFSET('Calculs Mixte'!AM86,0,-$C$84,1,1))</f>
        <v>2.6889115718974592</v>
      </c>
      <c r="AN86" s="4">
        <f ca="1">IF(AP$8&lt;'Maintenance Mixte'!$I$7,'Calculs Mixte'!AN49,OFFSET('Calculs Mixte'!AN86,0,-$C$84,1,1))</f>
        <v>2.924755621584064</v>
      </c>
      <c r="AO86" s="4">
        <f ca="1">IF(AQ$8&lt;'Maintenance Mixte'!$I$7,'Calculs Mixte'!AO49,OFFSET('Calculs Mixte'!AO86,0,-$C$84,1,1))</f>
        <v>3.5763897233409203</v>
      </c>
      <c r="AP86" s="4">
        <f ca="1">IF(AR$8&lt;'Maintenance Mixte'!$I$7,'Calculs Mixte'!AP49,OFFSET('Calculs Mixte'!AP86,0,-$C$84,1,1))</f>
        <v>4.8470202119735104</v>
      </c>
      <c r="AQ86" s="4">
        <f ca="1">IF(AS$8&lt;'Maintenance Mixte'!$I$7,'Calculs Mixte'!AQ49,OFFSET('Calculs Mixte'!AQ86,0,-$C$84,1,1))</f>
        <v>100</v>
      </c>
      <c r="AR86" s="4">
        <f ca="1">IF(AT$8&lt;'Maintenance Mixte'!$I$7,'Calculs Mixte'!AR49,OFFSET('Calculs Mixte'!AR86,0,-$C$84,1,1))</f>
        <v>0.97000000000000419</v>
      </c>
      <c r="AS86" s="4">
        <f ca="1">IF(AU$8&lt;'Maintenance Mixte'!$I$7,'Calculs Mixte'!AS49,OFFSET('Calculs Mixte'!AS86,0,-$C$84,1,1))</f>
        <v>0.6594089999999927</v>
      </c>
      <c r="AT86" s="4">
        <f ca="1">IF(AV$8&lt;'Maintenance Mixte'!$I$7,'Calculs Mixte'!AT49,OFFSET('Calculs Mixte'!AT86,0,-$C$84,1,1))</f>
        <v>0.83270126730000094</v>
      </c>
      <c r="AU86" s="4">
        <f ca="1">IF(AW$8&lt;'Maintenance Mixte'!$I$7,'Calculs Mixte'!AU49,OFFSET('Calculs Mixte'!AU86,0,-$C$84,1,1))</f>
        <v>1.2403173607928044</v>
      </c>
      <c r="AV86" s="4">
        <f ca="1">IF(AX$8&lt;'Maintenance Mixte'!$I$7,'Calculs Mixte'!AV49,OFFSET('Calculs Mixte'!AV86,0,-$C$84,1,1))</f>
        <v>1.7846847904371468</v>
      </c>
      <c r="AW86" s="4">
        <f ca="1">IF(AY$8&lt;'Maintenance Mixte'!$I$7,'Calculs Mixte'!AW49,OFFSET('Calculs Mixte'!AW86,0,-$C$84,1,1))</f>
        <v>2.3472214455042475</v>
      </c>
      <c r="AX86" s="4">
        <f ca="1">IF(AZ$8&lt;'Maintenance Mixte'!$I$7,'Calculs Mixte'!AX49,OFFSET('Calculs Mixte'!AX86,0,-$C$84,1,1))</f>
        <v>2.8684507144787954</v>
      </c>
      <c r="AY86" s="4">
        <f ca="1">IF(BA$8&lt;'Maintenance Mixte'!$I$7,'Calculs Mixte'!AY49,OFFSET('Calculs Mixte'!AY86,0,-$C$84,1,1))</f>
        <v>3.2894859366872278</v>
      </c>
      <c r="AZ86" s="4">
        <f ca="1">IF(BB$8&lt;'Maintenance Mixte'!$I$7,'Calculs Mixte'!AZ49,OFFSET('Calculs Mixte'!AZ86,0,-$C$84,1,1))</f>
        <v>3.5613312965614949</v>
      </c>
      <c r="BA86" s="4">
        <f ca="1">IF(BC$8&lt;'Maintenance Mixte'!$I$7,'Calculs Mixte'!BA49,OFFSET('Calculs Mixte'!BA86,0,-$C$84,1,1))</f>
        <v>3.6744916406847361</v>
      </c>
    </row>
    <row r="87" spans="2:53" x14ac:dyDescent="0.25">
      <c r="B87" s="137">
        <v>1</v>
      </c>
      <c r="C87" s="4">
        <f ca="1">IF(E$8&lt;'Maintenance Mixte'!$I$7,'Calculs Mixte'!C50,OFFSET('Calculs Mixte'!C87,0,-$C$84,1,1))</f>
        <v>0</v>
      </c>
      <c r="D87" s="4">
        <f ca="1">IF(F$8&lt;'Maintenance Mixte'!$I$7,'Calculs Mixte'!D50,OFFSET('Calculs Mixte'!D87,0,-$C$84,1,1))</f>
        <v>99.03</v>
      </c>
      <c r="E87" s="4">
        <f ca="1">IF(G$8&lt;'Maintenance Mixte'!$I$7,'Calculs Mixte'!E50,OFFSET('Calculs Mixte'!E87,0,-$C$84,1,1))</f>
        <v>0.96059100000000408</v>
      </c>
      <c r="F87" s="4">
        <f ca="1">IF(H$8&lt;'Maintenance Mixte'!$I$7,'Calculs Mixte'!F50,OFFSET('Calculs Mixte'!F87,0,-$C$84,1,1))</f>
        <v>0.65301273269999272</v>
      </c>
      <c r="G87" s="4">
        <f ca="1">IF(I$8&lt;'Maintenance Mixte'!$I$7,'Calculs Mixte'!G50,OFFSET('Calculs Mixte'!G87,0,-$C$84,1,1))</f>
        <v>0.82462406500719088</v>
      </c>
      <c r="H87" s="4">
        <f ca="1">IF(J$8&lt;'Maintenance Mixte'!$I$7,'Calculs Mixte'!H50,OFFSET('Calculs Mixte'!H87,0,-$C$84,1,1))</f>
        <v>1.2282862823931142</v>
      </c>
      <c r="I87" s="4">
        <f ca="1">IF(K$8&lt;'Maintenance Mixte'!$I$7,'Calculs Mixte'!I50,OFFSET('Calculs Mixte'!I87,0,-$C$84,1,1))</f>
        <v>1.7673733479699063</v>
      </c>
      <c r="J87" s="4">
        <f ca="1">IF(L$8&lt;'Maintenance Mixte'!$I$7,'Calculs Mixte'!J50,OFFSET('Calculs Mixte'!J87,0,-$C$84,1,1))</f>
        <v>2.3244533974828561</v>
      </c>
      <c r="K87" s="4">
        <f ca="1">IF(M$8&lt;'Maintenance Mixte'!$I$7,'Calculs Mixte'!K50,OFFSET('Calculs Mixte'!K87,0,-$C$84,1,1))</f>
        <v>2.8406267425483511</v>
      </c>
      <c r="L87" s="4">
        <f ca="1">IF(N$8&lt;'Maintenance Mixte'!$I$7,'Calculs Mixte'!L50,OFFSET('Calculs Mixte'!L87,0,-$C$84,1,1))</f>
        <v>3.2575779231013615</v>
      </c>
      <c r="M87" s="4">
        <f ca="1">IF(O$8&lt;'Maintenance Mixte'!$I$7,'Calculs Mixte'!M50,OFFSET('Calculs Mixte'!M87,0,-$C$84,1,1))</f>
        <v>3.5267863829848483</v>
      </c>
      <c r="N87" s="4">
        <f ca="1">IF(P$8&lt;'Maintenance Mixte'!$I$7,'Calculs Mixte'!N50,OFFSET('Calculs Mixte'!N87,0,-$C$84,1,1))</f>
        <v>3.6388490717700939</v>
      </c>
      <c r="O87" s="4">
        <f ca="1">IF(Q$8&lt;'Maintenance Mixte'!$I$7,'Calculs Mixte'!O50,OFFSET('Calculs Mixte'!O87,0,-$C$84,1,1))</f>
        <v>3.6136630976085682</v>
      </c>
      <c r="P87" s="4">
        <f ca="1">IF(R$8&lt;'Maintenance Mixte'!$I$7,'Calculs Mixte'!P50,OFFSET('Calculs Mixte'!P87,0,-$C$84,1,1))</f>
        <v>3.4506372368386105</v>
      </c>
      <c r="Q87" s="4">
        <f ca="1">IF(S$8&lt;'Maintenance Mixte'!$I$7,'Calculs Mixte'!Q50,OFFSET('Calculs Mixte'!Q87,0,-$C$84,1,1))</f>
        <v>3.1970033244707743</v>
      </c>
      <c r="R87" s="4">
        <f ca="1">IF(T$8&lt;'Maintenance Mixte'!$I$7,'Calculs Mixte'!R50,OFFSET('Calculs Mixte'!R87,0,-$C$84,1,1))</f>
        <v>2.9289778637867241</v>
      </c>
      <c r="S87" s="4">
        <f ca="1">IF(U$8&lt;'Maintenance Mixte'!$I$7,'Calculs Mixte'!S50,OFFSET('Calculs Mixte'!S87,0,-$C$84,1,1))</f>
        <v>2.7125382405526755</v>
      </c>
      <c r="T87" s="4">
        <f ca="1">IF(V$8&lt;'Maintenance Mixte'!$I$7,'Calculs Mixte'!T50,OFFSET('Calculs Mixte'!T87,0,-$C$84,1,1))</f>
        <v>2.6628291296500537</v>
      </c>
      <c r="U87" s="4">
        <f ca="1">IF(W$8&lt;'Maintenance Mixte'!$I$7,'Calculs Mixte'!U50,OFFSET('Calculs Mixte'!U87,0,-$C$84,1,1))</f>
        <v>2.8963854920546983</v>
      </c>
      <c r="V87" s="4">
        <f ca="1">IF(X$8&lt;'Maintenance Mixte'!$I$7,'Calculs Mixte'!V50,OFFSET('Calculs Mixte'!V87,0,-$C$84,1,1))</f>
        <v>3.5416987430245133</v>
      </c>
      <c r="W87" s="4">
        <f ca="1">IF(Y$8&lt;'Maintenance Mixte'!$I$7,'Calculs Mixte'!W50,OFFSET('Calculs Mixte'!W87,0,-$C$84,1,1))</f>
        <v>0</v>
      </c>
      <c r="X87" s="4">
        <f ca="1">IF(Z$8&lt;'Maintenance Mixte'!$I$7,'Calculs Mixte'!X50,OFFSET('Calculs Mixte'!X87,0,-$C$84,1,1))</f>
        <v>99.03</v>
      </c>
      <c r="Y87" s="4">
        <f ca="1">IF(AA$8&lt;'Maintenance Mixte'!$I$7,'Calculs Mixte'!Y50,OFFSET('Calculs Mixte'!Y87,0,-$C$84,1,1))</f>
        <v>0.96059100000000408</v>
      </c>
      <c r="Z87" s="4">
        <f ca="1">IF(AB$8&lt;'Maintenance Mixte'!$I$7,'Calculs Mixte'!Z50,OFFSET('Calculs Mixte'!Z87,0,-$C$84,1,1))</f>
        <v>0.65301273269999272</v>
      </c>
      <c r="AA87" s="4">
        <f ca="1">IF(AC$8&lt;'Maintenance Mixte'!$I$7,'Calculs Mixte'!AA50,OFFSET('Calculs Mixte'!AA87,0,-$C$84,1,1))</f>
        <v>0.82462406500719088</v>
      </c>
      <c r="AB87" s="4">
        <f ca="1">IF(AD$8&lt;'Maintenance Mixte'!$I$7,'Calculs Mixte'!AB50,OFFSET('Calculs Mixte'!AB87,0,-$C$84,1,1))</f>
        <v>1.2282862823931142</v>
      </c>
      <c r="AC87" s="4">
        <f ca="1">IF(AE$8&lt;'Maintenance Mixte'!$I$7,'Calculs Mixte'!AC50,OFFSET('Calculs Mixte'!AC87,0,-$C$84,1,1))</f>
        <v>1.7673733479699063</v>
      </c>
      <c r="AD87" s="4">
        <f ca="1">IF(AF$8&lt;'Maintenance Mixte'!$I$7,'Calculs Mixte'!AD50,OFFSET('Calculs Mixte'!AD87,0,-$C$84,1,1))</f>
        <v>2.3244533974828561</v>
      </c>
      <c r="AE87" s="4">
        <f ca="1">IF(AG$8&lt;'Maintenance Mixte'!$I$7,'Calculs Mixte'!AE50,OFFSET('Calculs Mixte'!AE87,0,-$C$84,1,1))</f>
        <v>2.8406267425483511</v>
      </c>
      <c r="AF87" s="4">
        <f ca="1">IF(AH$8&lt;'Maintenance Mixte'!$I$7,'Calculs Mixte'!AF50,OFFSET('Calculs Mixte'!AF87,0,-$C$84,1,1))</f>
        <v>3.2575779231013615</v>
      </c>
      <c r="AG87" s="4">
        <f ca="1">IF(AI$8&lt;'Maintenance Mixte'!$I$7,'Calculs Mixte'!AG50,OFFSET('Calculs Mixte'!AG87,0,-$C$84,1,1))</f>
        <v>3.5267863829848483</v>
      </c>
      <c r="AH87" s="4">
        <f ca="1">IF(AJ$8&lt;'Maintenance Mixte'!$I$7,'Calculs Mixte'!AH50,OFFSET('Calculs Mixte'!AH87,0,-$C$84,1,1))</f>
        <v>3.6388490717700939</v>
      </c>
      <c r="AI87" s="4">
        <f ca="1">IF(AK$8&lt;'Maintenance Mixte'!$I$7,'Calculs Mixte'!AI50,OFFSET('Calculs Mixte'!AI87,0,-$C$84,1,1))</f>
        <v>3.6136630976085682</v>
      </c>
      <c r="AJ87" s="4">
        <f ca="1">IF(AL$8&lt;'Maintenance Mixte'!$I$7,'Calculs Mixte'!AJ50,OFFSET('Calculs Mixte'!AJ87,0,-$C$84,1,1))</f>
        <v>3.4506372368386105</v>
      </c>
      <c r="AK87" s="4">
        <f ca="1">IF(AM$8&lt;'Maintenance Mixte'!$I$7,'Calculs Mixte'!AK50,OFFSET('Calculs Mixte'!AK87,0,-$C$84,1,1))</f>
        <v>3.1970033244707743</v>
      </c>
      <c r="AL87" s="4">
        <f ca="1">IF(AN$8&lt;'Maintenance Mixte'!$I$7,'Calculs Mixte'!AL50,OFFSET('Calculs Mixte'!AL87,0,-$C$84,1,1))</f>
        <v>2.9289778637867241</v>
      </c>
      <c r="AM87" s="4">
        <f ca="1">IF(AO$8&lt;'Maintenance Mixte'!$I$7,'Calculs Mixte'!AM50,OFFSET('Calculs Mixte'!AM87,0,-$C$84,1,1))</f>
        <v>2.7125382405526755</v>
      </c>
      <c r="AN87" s="4">
        <f ca="1">IF(AP$8&lt;'Maintenance Mixte'!$I$7,'Calculs Mixte'!AN50,OFFSET('Calculs Mixte'!AN87,0,-$C$84,1,1))</f>
        <v>2.6628291296500537</v>
      </c>
      <c r="AO87" s="4">
        <f ca="1">IF(AQ$8&lt;'Maintenance Mixte'!$I$7,'Calculs Mixte'!AO50,OFFSET('Calculs Mixte'!AO87,0,-$C$84,1,1))</f>
        <v>2.8963854920546983</v>
      </c>
      <c r="AP87" s="4">
        <f ca="1">IF(AR$8&lt;'Maintenance Mixte'!$I$7,'Calculs Mixte'!AP50,OFFSET('Calculs Mixte'!AP87,0,-$C$84,1,1))</f>
        <v>3.5416987430245133</v>
      </c>
      <c r="AQ87" s="4">
        <f ca="1">IF(AS$8&lt;'Maintenance Mixte'!$I$7,'Calculs Mixte'!AQ50,OFFSET('Calculs Mixte'!AQ87,0,-$C$84,1,1))</f>
        <v>0</v>
      </c>
      <c r="AR87" s="4">
        <f ca="1">IF(AT$8&lt;'Maintenance Mixte'!$I$7,'Calculs Mixte'!AR50,OFFSET('Calculs Mixte'!AR87,0,-$C$84,1,1))</f>
        <v>99.03</v>
      </c>
      <c r="AS87" s="4">
        <f ca="1">IF(AU$8&lt;'Maintenance Mixte'!$I$7,'Calculs Mixte'!AS50,OFFSET('Calculs Mixte'!AS87,0,-$C$84,1,1))</f>
        <v>0.96059100000000408</v>
      </c>
      <c r="AT87" s="4">
        <f ca="1">IF(AV$8&lt;'Maintenance Mixte'!$I$7,'Calculs Mixte'!AT50,OFFSET('Calculs Mixte'!AT87,0,-$C$84,1,1))</f>
        <v>0.65301273269999272</v>
      </c>
      <c r="AU87" s="4">
        <f ca="1">IF(AW$8&lt;'Maintenance Mixte'!$I$7,'Calculs Mixte'!AU50,OFFSET('Calculs Mixte'!AU87,0,-$C$84,1,1))</f>
        <v>0.82462406500719088</v>
      </c>
      <c r="AV87" s="4">
        <f ca="1">IF(AX$8&lt;'Maintenance Mixte'!$I$7,'Calculs Mixte'!AV50,OFFSET('Calculs Mixte'!AV87,0,-$C$84,1,1))</f>
        <v>1.2282862823931142</v>
      </c>
      <c r="AW87" s="4">
        <f ca="1">IF(AY$8&lt;'Maintenance Mixte'!$I$7,'Calculs Mixte'!AW50,OFFSET('Calculs Mixte'!AW87,0,-$C$84,1,1))</f>
        <v>1.7673733479699063</v>
      </c>
      <c r="AX87" s="4">
        <f ca="1">IF(AZ$8&lt;'Maintenance Mixte'!$I$7,'Calculs Mixte'!AX50,OFFSET('Calculs Mixte'!AX87,0,-$C$84,1,1))</f>
        <v>2.3244533974828561</v>
      </c>
      <c r="AY87" s="4">
        <f ca="1">IF(BA$8&lt;'Maintenance Mixte'!$I$7,'Calculs Mixte'!AY50,OFFSET('Calculs Mixte'!AY87,0,-$C$84,1,1))</f>
        <v>2.8406267425483511</v>
      </c>
      <c r="AZ87" s="4">
        <f ca="1">IF(BB$8&lt;'Maintenance Mixte'!$I$7,'Calculs Mixte'!AZ50,OFFSET('Calculs Mixte'!AZ87,0,-$C$84,1,1))</f>
        <v>3.2575779231013615</v>
      </c>
      <c r="BA87" s="4">
        <f ca="1">IF(BC$8&lt;'Maintenance Mixte'!$I$7,'Calculs Mixte'!BA50,OFFSET('Calculs Mixte'!BA87,0,-$C$84,1,1))</f>
        <v>3.5267863829848483</v>
      </c>
    </row>
    <row r="88" spans="2:53" x14ac:dyDescent="0.25">
      <c r="B88" s="137">
        <v>2</v>
      </c>
      <c r="C88" s="4">
        <f ca="1">IF(E$8&lt;'Maintenance Mixte'!$I$7,'Calculs Mixte'!C51,OFFSET('Calculs Mixte'!C88,0,-$C$84,1,1))</f>
        <v>0</v>
      </c>
      <c r="D88" s="4">
        <f ca="1">IF(F$8&lt;'Maintenance Mixte'!$I$7,'Calculs Mixte'!D51,OFFSET('Calculs Mixte'!D88,0,-$C$84,1,1))</f>
        <v>0</v>
      </c>
      <c r="E88" s="4">
        <f ca="1">IF(G$8&lt;'Maintenance Mixte'!$I$7,'Calculs Mixte'!E51,OFFSET('Calculs Mixte'!E88,0,-$C$84,1,1))</f>
        <v>98.38000000000001</v>
      </c>
      <c r="F88" s="4">
        <f ca="1">IF(H$8&lt;'Maintenance Mixte'!$I$7,'Calculs Mixte'!F51,OFFSET('Calculs Mixte'!F88,0,-$C$84,1,1))</f>
        <v>0.95428600000000408</v>
      </c>
      <c r="G88" s="4">
        <f ca="1">IF(I$8&lt;'Maintenance Mixte'!$I$7,'Calculs Mixte'!G51,OFFSET('Calculs Mixte'!G88,0,-$C$84,1,1))</f>
        <v>0.6487265741999928</v>
      </c>
      <c r="H88" s="4">
        <f ca="1">IF(J$8&lt;'Maintenance Mixte'!$I$7,'Calculs Mixte'!H51,OFFSET('Calculs Mixte'!H88,0,-$C$84,1,1))</f>
        <v>0.81921150676974097</v>
      </c>
      <c r="I88" s="4">
        <f ca="1">IF(K$8&lt;'Maintenance Mixte'!$I$7,'Calculs Mixte'!I51,OFFSET('Calculs Mixte'!I88,0,-$C$84,1,1))</f>
        <v>1.2202242195479611</v>
      </c>
      <c r="J88" s="4">
        <f ca="1">IF(L$8&lt;'Maintenance Mixte'!$I$7,'Calculs Mixte'!J51,OFFSET('Calculs Mixte'!J88,0,-$C$84,1,1))</f>
        <v>1.7557728968320649</v>
      </c>
      <c r="K88" s="4">
        <f ca="1">IF(M$8&lt;'Maintenance Mixte'!$I$7,'Calculs Mixte'!K51,OFFSET('Calculs Mixte'!K88,0,-$C$84,1,1))</f>
        <v>2.3091964580870785</v>
      </c>
      <c r="L88" s="4">
        <f ca="1">IF(N$8&lt;'Maintenance Mixte'!$I$7,'Calculs Mixte'!L51,OFFSET('Calculs Mixte'!L88,0,-$C$84,1,1))</f>
        <v>2.8219818129042391</v>
      </c>
      <c r="M88" s="4">
        <f ca="1">IF(O$8&lt;'Maintenance Mixte'!$I$7,'Calculs Mixte'!M51,OFFSET('Calculs Mixte'!M88,0,-$C$84,1,1))</f>
        <v>3.2361962645128948</v>
      </c>
      <c r="N88" s="4">
        <f ca="1">IF(P$8&lt;'Maintenance Mixte'!$I$7,'Calculs Mixte'!N51,OFFSET('Calculs Mixte'!N88,0,-$C$84,1,1))</f>
        <v>3.503637729557199</v>
      </c>
      <c r="O88" s="4">
        <f ca="1">IF(Q$8&lt;'Maintenance Mixte'!$I$7,'Calculs Mixte'!O51,OFFSET('Calculs Mixte'!O88,0,-$C$84,1,1))</f>
        <v>3.6149648761056432</v>
      </c>
      <c r="P88" s="4">
        <f ca="1">IF(R$8&lt;'Maintenance Mixte'!$I$7,'Calculs Mixte'!P51,OFFSET('Calculs Mixte'!P88,0,-$C$84,1,1))</f>
        <v>3.5899442143060787</v>
      </c>
      <c r="Q88" s="4">
        <f ca="1">IF(S$8&lt;'Maintenance Mixte'!$I$7,'Calculs Mixte'!Q51,OFFSET('Calculs Mixte'!Q88,0,-$C$84,1,1))</f>
        <v>3.4279884010924215</v>
      </c>
      <c r="R88" s="4">
        <f ca="1">IF(T$8&lt;'Maintenance Mixte'!$I$7,'Calculs Mixte'!R51,OFFSET('Calculs Mixte'!R88,0,-$C$84,1,1))</f>
        <v>3.1760192574112369</v>
      </c>
      <c r="S88" s="4">
        <f ca="1">IF(U$8&lt;'Maintenance Mixte'!$I$7,'Calculs Mixte'!S51,OFFSET('Calculs Mixte'!S88,0,-$C$84,1,1))</f>
        <v>2.9097530267528824</v>
      </c>
      <c r="T88" s="4">
        <f ca="1">IF(V$8&lt;'Maintenance Mixte'!$I$7,'Calculs Mixte'!T51,OFFSET('Calculs Mixte'!T88,0,-$C$84,1,1))</f>
        <v>2.6947340412559044</v>
      </c>
      <c r="U88" s="4">
        <f ca="1">IF(W$8&lt;'Maintenance Mixte'!$I$7,'Calculs Mixte'!U51,OFFSET('Calculs Mixte'!U88,0,-$C$84,1,1))</f>
        <v>2.6453512044327203</v>
      </c>
      <c r="V88" s="4">
        <f ca="1">IF(X$8&lt;'Maintenance Mixte'!$I$7,'Calculs Mixte'!V51,OFFSET('Calculs Mixte'!V88,0,-$C$84,1,1))</f>
        <v>2.877374580514402</v>
      </c>
      <c r="W88" s="4">
        <f ca="1">IF(Y$8&lt;'Maintenance Mixte'!$I$7,'Calculs Mixte'!W51,OFFSET('Calculs Mixte'!W88,0,-$C$84,1,1))</f>
        <v>0</v>
      </c>
      <c r="X88" s="4">
        <f ca="1">IF(Z$8&lt;'Maintenance Mixte'!$I$7,'Calculs Mixte'!X51,OFFSET('Calculs Mixte'!X88,0,-$C$84,1,1))</f>
        <v>0</v>
      </c>
      <c r="Y88" s="4">
        <f ca="1">IF(AA$8&lt;'Maintenance Mixte'!$I$7,'Calculs Mixte'!Y51,OFFSET('Calculs Mixte'!Y88,0,-$C$84,1,1))</f>
        <v>98.38000000000001</v>
      </c>
      <c r="Z88" s="4">
        <f ca="1">IF(AB$8&lt;'Maintenance Mixte'!$I$7,'Calculs Mixte'!Z51,OFFSET('Calculs Mixte'!Z88,0,-$C$84,1,1))</f>
        <v>0.95428600000000408</v>
      </c>
      <c r="AA88" s="4">
        <f ca="1">IF(AC$8&lt;'Maintenance Mixte'!$I$7,'Calculs Mixte'!AA51,OFFSET('Calculs Mixte'!AA88,0,-$C$84,1,1))</f>
        <v>0.6487265741999928</v>
      </c>
      <c r="AB88" s="4">
        <f ca="1">IF(AD$8&lt;'Maintenance Mixte'!$I$7,'Calculs Mixte'!AB51,OFFSET('Calculs Mixte'!AB88,0,-$C$84,1,1))</f>
        <v>0.81921150676974097</v>
      </c>
      <c r="AC88" s="4">
        <f ca="1">IF(AE$8&lt;'Maintenance Mixte'!$I$7,'Calculs Mixte'!AC51,OFFSET('Calculs Mixte'!AC88,0,-$C$84,1,1))</f>
        <v>1.2202242195479611</v>
      </c>
      <c r="AD88" s="4">
        <f ca="1">IF(AF$8&lt;'Maintenance Mixte'!$I$7,'Calculs Mixte'!AD51,OFFSET('Calculs Mixte'!AD88,0,-$C$84,1,1))</f>
        <v>1.7557728968320649</v>
      </c>
      <c r="AE88" s="4">
        <f ca="1">IF(AG$8&lt;'Maintenance Mixte'!$I$7,'Calculs Mixte'!AE51,OFFSET('Calculs Mixte'!AE88,0,-$C$84,1,1))</f>
        <v>2.3091964580870785</v>
      </c>
      <c r="AF88" s="4">
        <f ca="1">IF(AH$8&lt;'Maintenance Mixte'!$I$7,'Calculs Mixte'!AF51,OFFSET('Calculs Mixte'!AF88,0,-$C$84,1,1))</f>
        <v>2.8219818129042391</v>
      </c>
      <c r="AG88" s="4">
        <f ca="1">IF(AI$8&lt;'Maintenance Mixte'!$I$7,'Calculs Mixte'!AG51,OFFSET('Calculs Mixte'!AG88,0,-$C$84,1,1))</f>
        <v>3.2361962645128948</v>
      </c>
      <c r="AH88" s="4">
        <f ca="1">IF(AJ$8&lt;'Maintenance Mixte'!$I$7,'Calculs Mixte'!AH51,OFFSET('Calculs Mixte'!AH88,0,-$C$84,1,1))</f>
        <v>3.503637729557199</v>
      </c>
      <c r="AI88" s="4">
        <f ca="1">IF(AK$8&lt;'Maintenance Mixte'!$I$7,'Calculs Mixte'!AI51,OFFSET('Calculs Mixte'!AI88,0,-$C$84,1,1))</f>
        <v>3.6149648761056432</v>
      </c>
      <c r="AJ88" s="4">
        <f ca="1">IF(AL$8&lt;'Maintenance Mixte'!$I$7,'Calculs Mixte'!AJ51,OFFSET('Calculs Mixte'!AJ88,0,-$C$84,1,1))</f>
        <v>3.5899442143060787</v>
      </c>
      <c r="AK88" s="4">
        <f ca="1">IF(AM$8&lt;'Maintenance Mixte'!$I$7,'Calculs Mixte'!AK51,OFFSET('Calculs Mixte'!AK88,0,-$C$84,1,1))</f>
        <v>3.4279884010924215</v>
      </c>
      <c r="AL88" s="4">
        <f ca="1">IF(AN$8&lt;'Maintenance Mixte'!$I$7,'Calculs Mixte'!AL51,OFFSET('Calculs Mixte'!AL88,0,-$C$84,1,1))</f>
        <v>3.1760192574112369</v>
      </c>
      <c r="AM88" s="4">
        <f ca="1">IF(AO$8&lt;'Maintenance Mixte'!$I$7,'Calculs Mixte'!AM51,OFFSET('Calculs Mixte'!AM88,0,-$C$84,1,1))</f>
        <v>2.9097530267528824</v>
      </c>
      <c r="AN88" s="4">
        <f ca="1">IF(AP$8&lt;'Maintenance Mixte'!$I$7,'Calculs Mixte'!AN51,OFFSET('Calculs Mixte'!AN88,0,-$C$84,1,1))</f>
        <v>2.6947340412559044</v>
      </c>
      <c r="AO88" s="4">
        <f ca="1">IF(AQ$8&lt;'Maintenance Mixte'!$I$7,'Calculs Mixte'!AO51,OFFSET('Calculs Mixte'!AO88,0,-$C$84,1,1))</f>
        <v>2.6453512044327203</v>
      </c>
      <c r="AP88" s="4">
        <f ca="1">IF(AR$8&lt;'Maintenance Mixte'!$I$7,'Calculs Mixte'!AP51,OFFSET('Calculs Mixte'!AP88,0,-$C$84,1,1))</f>
        <v>2.877374580514402</v>
      </c>
      <c r="AQ88" s="4">
        <f ca="1">IF(AS$8&lt;'Maintenance Mixte'!$I$7,'Calculs Mixte'!AQ51,OFFSET('Calculs Mixte'!AQ88,0,-$C$84,1,1))</f>
        <v>0</v>
      </c>
      <c r="AR88" s="4">
        <f ca="1">IF(AT$8&lt;'Maintenance Mixte'!$I$7,'Calculs Mixte'!AR51,OFFSET('Calculs Mixte'!AR88,0,-$C$84,1,1))</f>
        <v>0</v>
      </c>
      <c r="AS88" s="4">
        <f ca="1">IF(AU$8&lt;'Maintenance Mixte'!$I$7,'Calculs Mixte'!AS51,OFFSET('Calculs Mixte'!AS88,0,-$C$84,1,1))</f>
        <v>98.38000000000001</v>
      </c>
      <c r="AT88" s="4">
        <f ca="1">IF(AV$8&lt;'Maintenance Mixte'!$I$7,'Calculs Mixte'!AT51,OFFSET('Calculs Mixte'!AT88,0,-$C$84,1,1))</f>
        <v>0.95428600000000408</v>
      </c>
      <c r="AU88" s="4">
        <f ca="1">IF(AW$8&lt;'Maintenance Mixte'!$I$7,'Calculs Mixte'!AU51,OFFSET('Calculs Mixte'!AU88,0,-$C$84,1,1))</f>
        <v>0.6487265741999928</v>
      </c>
      <c r="AV88" s="4">
        <f ca="1">IF(AX$8&lt;'Maintenance Mixte'!$I$7,'Calculs Mixte'!AV51,OFFSET('Calculs Mixte'!AV88,0,-$C$84,1,1))</f>
        <v>0.81921150676974097</v>
      </c>
      <c r="AW88" s="4">
        <f ca="1">IF(AY$8&lt;'Maintenance Mixte'!$I$7,'Calculs Mixte'!AW51,OFFSET('Calculs Mixte'!AW88,0,-$C$84,1,1))</f>
        <v>1.2202242195479611</v>
      </c>
      <c r="AX88" s="4">
        <f ca="1">IF(AZ$8&lt;'Maintenance Mixte'!$I$7,'Calculs Mixte'!AX51,OFFSET('Calculs Mixte'!AX88,0,-$C$84,1,1))</f>
        <v>1.7557728968320649</v>
      </c>
      <c r="AY88" s="4">
        <f ca="1">IF(BA$8&lt;'Maintenance Mixte'!$I$7,'Calculs Mixte'!AY51,OFFSET('Calculs Mixte'!AY88,0,-$C$84,1,1))</f>
        <v>2.3091964580870785</v>
      </c>
      <c r="AZ88" s="4">
        <f ca="1">IF(BB$8&lt;'Maintenance Mixte'!$I$7,'Calculs Mixte'!AZ51,OFFSET('Calculs Mixte'!AZ88,0,-$C$84,1,1))</f>
        <v>2.8219818129042391</v>
      </c>
      <c r="BA88" s="4">
        <f ca="1">IF(BC$8&lt;'Maintenance Mixte'!$I$7,'Calculs Mixte'!BA51,OFFSET('Calculs Mixte'!BA88,0,-$C$84,1,1))</f>
        <v>3.2361962645128948</v>
      </c>
    </row>
    <row r="89" spans="2:53" x14ac:dyDescent="0.25">
      <c r="B89" s="137">
        <v>3</v>
      </c>
      <c r="C89" s="4">
        <f ca="1">IF(E$8&lt;'Maintenance Mixte'!$I$7,'Calculs Mixte'!C52,OFFSET('Calculs Mixte'!C89,0,-$C$84,1,1))</f>
        <v>0</v>
      </c>
      <c r="D89" s="4">
        <f ca="1">IF(F$8&lt;'Maintenance Mixte'!$I$7,'Calculs Mixte'!D52,OFFSET('Calculs Mixte'!D89,0,-$C$84,1,1))</f>
        <v>0</v>
      </c>
      <c r="E89" s="4">
        <f ca="1">IF(G$8&lt;'Maintenance Mixte'!$I$7,'Calculs Mixte'!E52,OFFSET('Calculs Mixte'!E89,0,-$C$84,1,1))</f>
        <v>0</v>
      </c>
      <c r="F89" s="4">
        <f ca="1">IF(H$8&lt;'Maintenance Mixte'!$I$7,'Calculs Mixte'!F52,OFFSET('Calculs Mixte'!F89,0,-$C$84,1,1))</f>
        <v>97.56</v>
      </c>
      <c r="G89" s="4">
        <f ca="1">IF(I$8&lt;'Maintenance Mixte'!$I$7,'Calculs Mixte'!G52,OFFSET('Calculs Mixte'!G89,0,-$C$84,1,1))</f>
        <v>0.94633200000000406</v>
      </c>
      <c r="H89" s="4">
        <f ca="1">IF(J$8&lt;'Maintenance Mixte'!$I$7,'Calculs Mixte'!H52,OFFSET('Calculs Mixte'!H89,0,-$C$84,1,1))</f>
        <v>0.6433194203999929</v>
      </c>
      <c r="I89" s="4">
        <f ca="1">IF(K$8&lt;'Maintenance Mixte'!$I$7,'Calculs Mixte'!I52,OFFSET('Calculs Mixte'!I89,0,-$C$84,1,1))</f>
        <v>0.81238335637788095</v>
      </c>
      <c r="J89" s="4">
        <f ca="1">IF(L$8&lt;'Maintenance Mixte'!$I$7,'Calculs Mixte'!J52,OFFSET('Calculs Mixte'!J89,0,-$C$84,1,1))</f>
        <v>1.21005361718946</v>
      </c>
      <c r="K89" s="4">
        <f ca="1">IF(M$8&lt;'Maintenance Mixte'!$I$7,'Calculs Mixte'!K52,OFFSET('Calculs Mixte'!K89,0,-$C$84,1,1))</f>
        <v>1.7411384815504802</v>
      </c>
      <c r="L89" s="4">
        <f ca="1">IF(N$8&lt;'Maintenance Mixte'!$I$7,'Calculs Mixte'!L52,OFFSET('Calculs Mixte'!L89,0,-$C$84,1,1))</f>
        <v>2.2899492422339436</v>
      </c>
      <c r="M89" s="4">
        <f ca="1">IF(O$8&lt;'Maintenance Mixte'!$I$7,'Calculs Mixte'!M52,OFFSET('Calculs Mixte'!M89,0,-$C$84,1,1))</f>
        <v>2.798460517045513</v>
      </c>
      <c r="N89" s="4">
        <f ca="1">IF(P$8&lt;'Maintenance Mixte'!$I$7,'Calculs Mixte'!N52,OFFSET('Calculs Mixte'!N89,0,-$C$84,1,1))</f>
        <v>3.2092224798320594</v>
      </c>
      <c r="O89" s="4">
        <f ca="1">IF(Q$8&lt;'Maintenance Mixte'!$I$7,'Calculs Mixte'!O52,OFFSET('Calculs Mixte'!O89,0,-$C$84,1,1))</f>
        <v>3.4744348129253946</v>
      </c>
      <c r="P89" s="4">
        <f ca="1">IF(R$8&lt;'Maintenance Mixte'!$I$7,'Calculs Mixte'!P52,OFFSET('Calculs Mixte'!P89,0,-$C$84,1,1))</f>
        <v>3.5848340446520282</v>
      </c>
      <c r="Q89" s="4">
        <f ca="1">IF(S$8&lt;'Maintenance Mixte'!$I$7,'Calculs Mixte'!Q52,OFFSET('Calculs Mixte'!Q89,0,-$C$84,1,1))</f>
        <v>3.5600219307552452</v>
      </c>
      <c r="R89" s="4">
        <f ca="1">IF(T$8&lt;'Maintenance Mixte'!$I$7,'Calculs Mixte'!R52,OFFSET('Calculs Mixte'!R89,0,-$C$84,1,1))</f>
        <v>3.399416023689537</v>
      </c>
      <c r="S89" s="4">
        <f ca="1">IF(U$8&lt;'Maintenance Mixte'!$I$7,'Calculs Mixte'!S52,OFFSET('Calculs Mixte'!S89,0,-$C$84,1,1))</f>
        <v>3.1495470497361278</v>
      </c>
      <c r="T89" s="4">
        <f ca="1">IF(V$8&lt;'Maintenance Mixte'!$I$7,'Calculs Mixte'!T52,OFFSET('Calculs Mixte'!T89,0,-$C$84,1,1))</f>
        <v>2.8855001554178816</v>
      </c>
      <c r="U89" s="4">
        <f ca="1">IF(W$8&lt;'Maintenance Mixte'!$I$7,'Calculs Mixte'!U52,OFFSET('Calculs Mixte'!U89,0,-$C$84,1,1))</f>
        <v>2.6722733590661316</v>
      </c>
      <c r="V89" s="4">
        <f ca="1">IF(X$8&lt;'Maintenance Mixte'!$I$7,'Calculs Mixte'!V52,OFFSET('Calculs Mixte'!V89,0,-$C$84,1,1))</f>
        <v>2.6233021295431613</v>
      </c>
      <c r="W89" s="4">
        <f ca="1">IF(Y$8&lt;'Maintenance Mixte'!$I$7,'Calculs Mixte'!W52,OFFSET('Calculs Mixte'!W89,0,-$C$84,1,1))</f>
        <v>0</v>
      </c>
      <c r="X89" s="4">
        <f ca="1">IF(Z$8&lt;'Maintenance Mixte'!$I$7,'Calculs Mixte'!X52,OFFSET('Calculs Mixte'!X89,0,-$C$84,1,1))</f>
        <v>0</v>
      </c>
      <c r="Y89" s="4">
        <f ca="1">IF(AA$8&lt;'Maintenance Mixte'!$I$7,'Calculs Mixte'!Y52,OFFSET('Calculs Mixte'!Y89,0,-$C$84,1,1))</f>
        <v>0</v>
      </c>
      <c r="Z89" s="4">
        <f ca="1">IF(AB$8&lt;'Maintenance Mixte'!$I$7,'Calculs Mixte'!Z52,OFFSET('Calculs Mixte'!Z89,0,-$C$84,1,1))</f>
        <v>97.56</v>
      </c>
      <c r="AA89" s="4">
        <f ca="1">IF(AC$8&lt;'Maintenance Mixte'!$I$7,'Calculs Mixte'!AA52,OFFSET('Calculs Mixte'!AA89,0,-$C$84,1,1))</f>
        <v>0.94633200000000406</v>
      </c>
      <c r="AB89" s="4">
        <f ca="1">IF(AD$8&lt;'Maintenance Mixte'!$I$7,'Calculs Mixte'!AB52,OFFSET('Calculs Mixte'!AB89,0,-$C$84,1,1))</f>
        <v>0.6433194203999929</v>
      </c>
      <c r="AC89" s="4">
        <f ca="1">IF(AE$8&lt;'Maintenance Mixte'!$I$7,'Calculs Mixte'!AC52,OFFSET('Calculs Mixte'!AC89,0,-$C$84,1,1))</f>
        <v>0.81238335637788095</v>
      </c>
      <c r="AD89" s="4">
        <f ca="1">IF(AF$8&lt;'Maintenance Mixte'!$I$7,'Calculs Mixte'!AD52,OFFSET('Calculs Mixte'!AD89,0,-$C$84,1,1))</f>
        <v>1.21005361718946</v>
      </c>
      <c r="AE89" s="4">
        <f ca="1">IF(AG$8&lt;'Maintenance Mixte'!$I$7,'Calculs Mixte'!AE52,OFFSET('Calculs Mixte'!AE89,0,-$C$84,1,1))</f>
        <v>1.7411384815504802</v>
      </c>
      <c r="AF89" s="4">
        <f ca="1">IF(AH$8&lt;'Maintenance Mixte'!$I$7,'Calculs Mixte'!AF52,OFFSET('Calculs Mixte'!AF89,0,-$C$84,1,1))</f>
        <v>2.2899492422339436</v>
      </c>
      <c r="AG89" s="4">
        <f ca="1">IF(AI$8&lt;'Maintenance Mixte'!$I$7,'Calculs Mixte'!AG52,OFFSET('Calculs Mixte'!AG89,0,-$C$84,1,1))</f>
        <v>2.798460517045513</v>
      </c>
      <c r="AH89" s="4">
        <f ca="1">IF(AJ$8&lt;'Maintenance Mixte'!$I$7,'Calculs Mixte'!AH52,OFFSET('Calculs Mixte'!AH89,0,-$C$84,1,1))</f>
        <v>3.2092224798320594</v>
      </c>
      <c r="AI89" s="4">
        <f ca="1">IF(AK$8&lt;'Maintenance Mixte'!$I$7,'Calculs Mixte'!AI52,OFFSET('Calculs Mixte'!AI89,0,-$C$84,1,1))</f>
        <v>3.4744348129253946</v>
      </c>
      <c r="AJ89" s="4">
        <f ca="1">IF(AL$8&lt;'Maintenance Mixte'!$I$7,'Calculs Mixte'!AJ52,OFFSET('Calculs Mixte'!AJ89,0,-$C$84,1,1))</f>
        <v>3.5848340446520282</v>
      </c>
      <c r="AK89" s="4">
        <f ca="1">IF(AM$8&lt;'Maintenance Mixte'!$I$7,'Calculs Mixte'!AK52,OFFSET('Calculs Mixte'!AK89,0,-$C$84,1,1))</f>
        <v>3.5600219307552452</v>
      </c>
      <c r="AL89" s="4">
        <f ca="1">IF(AN$8&lt;'Maintenance Mixte'!$I$7,'Calculs Mixte'!AL52,OFFSET('Calculs Mixte'!AL89,0,-$C$84,1,1))</f>
        <v>3.399416023689537</v>
      </c>
      <c r="AM89" s="4">
        <f ca="1">IF(AO$8&lt;'Maintenance Mixte'!$I$7,'Calculs Mixte'!AM52,OFFSET('Calculs Mixte'!AM89,0,-$C$84,1,1))</f>
        <v>3.1495470497361278</v>
      </c>
      <c r="AN89" s="4">
        <f ca="1">IF(AP$8&lt;'Maintenance Mixte'!$I$7,'Calculs Mixte'!AN52,OFFSET('Calculs Mixte'!AN89,0,-$C$84,1,1))</f>
        <v>2.8855001554178816</v>
      </c>
      <c r="AO89" s="4">
        <f ca="1">IF(AQ$8&lt;'Maintenance Mixte'!$I$7,'Calculs Mixte'!AO52,OFFSET('Calculs Mixte'!AO89,0,-$C$84,1,1))</f>
        <v>2.6722733590661316</v>
      </c>
      <c r="AP89" s="4">
        <f ca="1">IF(AR$8&lt;'Maintenance Mixte'!$I$7,'Calculs Mixte'!AP52,OFFSET('Calculs Mixte'!AP89,0,-$C$84,1,1))</f>
        <v>2.6233021295431613</v>
      </c>
      <c r="AQ89" s="4">
        <f ca="1">IF(AS$8&lt;'Maintenance Mixte'!$I$7,'Calculs Mixte'!AQ52,OFFSET('Calculs Mixte'!AQ89,0,-$C$84,1,1))</f>
        <v>0</v>
      </c>
      <c r="AR89" s="4">
        <f ca="1">IF(AT$8&lt;'Maintenance Mixte'!$I$7,'Calculs Mixte'!AR52,OFFSET('Calculs Mixte'!AR89,0,-$C$84,1,1))</f>
        <v>0</v>
      </c>
      <c r="AS89" s="4">
        <f ca="1">IF(AU$8&lt;'Maintenance Mixte'!$I$7,'Calculs Mixte'!AS52,OFFSET('Calculs Mixte'!AS89,0,-$C$84,1,1))</f>
        <v>0</v>
      </c>
      <c r="AT89" s="4">
        <f ca="1">IF(AV$8&lt;'Maintenance Mixte'!$I$7,'Calculs Mixte'!AT52,OFFSET('Calculs Mixte'!AT89,0,-$C$84,1,1))</f>
        <v>97.56</v>
      </c>
      <c r="AU89" s="4">
        <f ca="1">IF(AW$8&lt;'Maintenance Mixte'!$I$7,'Calculs Mixte'!AU52,OFFSET('Calculs Mixte'!AU89,0,-$C$84,1,1))</f>
        <v>0.94633200000000406</v>
      </c>
      <c r="AV89" s="4">
        <f ca="1">IF(AX$8&lt;'Maintenance Mixte'!$I$7,'Calculs Mixte'!AV52,OFFSET('Calculs Mixte'!AV89,0,-$C$84,1,1))</f>
        <v>0.6433194203999929</v>
      </c>
      <c r="AW89" s="4">
        <f ca="1">IF(AY$8&lt;'Maintenance Mixte'!$I$7,'Calculs Mixte'!AW52,OFFSET('Calculs Mixte'!AW89,0,-$C$84,1,1))</f>
        <v>0.81238335637788095</v>
      </c>
      <c r="AX89" s="4">
        <f ca="1">IF(AZ$8&lt;'Maintenance Mixte'!$I$7,'Calculs Mixte'!AX52,OFFSET('Calculs Mixte'!AX89,0,-$C$84,1,1))</f>
        <v>1.21005361718946</v>
      </c>
      <c r="AY89" s="4">
        <f ca="1">IF(BA$8&lt;'Maintenance Mixte'!$I$7,'Calculs Mixte'!AY52,OFFSET('Calculs Mixte'!AY89,0,-$C$84,1,1))</f>
        <v>1.7411384815504802</v>
      </c>
      <c r="AZ89" s="4">
        <f ca="1">IF(BB$8&lt;'Maintenance Mixte'!$I$7,'Calculs Mixte'!AZ52,OFFSET('Calculs Mixte'!AZ89,0,-$C$84,1,1))</f>
        <v>2.2899492422339436</v>
      </c>
      <c r="BA89" s="4">
        <f ca="1">IF(BC$8&lt;'Maintenance Mixte'!$I$7,'Calculs Mixte'!BA52,OFFSET('Calculs Mixte'!BA89,0,-$C$84,1,1))</f>
        <v>2.798460517045513</v>
      </c>
    </row>
    <row r="90" spans="2:53" x14ac:dyDescent="0.25">
      <c r="B90" s="137">
        <v>4</v>
      </c>
      <c r="C90" s="4">
        <f ca="1">IF(E$8&lt;'Maintenance Mixte'!$I$7,'Calculs Mixte'!C53,OFFSET('Calculs Mixte'!C90,0,-$C$84,1,1))</f>
        <v>0</v>
      </c>
      <c r="D90" s="4">
        <f ca="1">IF(F$8&lt;'Maintenance Mixte'!$I$7,'Calculs Mixte'!D53,OFFSET('Calculs Mixte'!D90,0,-$C$84,1,1))</f>
        <v>0</v>
      </c>
      <c r="E90" s="4">
        <f ca="1">IF(G$8&lt;'Maintenance Mixte'!$I$7,'Calculs Mixte'!E53,OFFSET('Calculs Mixte'!E90,0,-$C$84,1,1))</f>
        <v>0</v>
      </c>
      <c r="F90" s="4">
        <f ca="1">IF(H$8&lt;'Maintenance Mixte'!$I$7,'Calculs Mixte'!F53,OFFSET('Calculs Mixte'!F90,0,-$C$84,1,1))</f>
        <v>0</v>
      </c>
      <c r="G90" s="4">
        <f ca="1">IF(I$8&lt;'Maintenance Mixte'!$I$7,'Calculs Mixte'!G53,OFFSET('Calculs Mixte'!G90,0,-$C$84,1,1))</f>
        <v>96.34</v>
      </c>
      <c r="H90" s="4">
        <f ca="1">IF(J$8&lt;'Maintenance Mixte'!$I$7,'Calculs Mixte'!H53,OFFSET('Calculs Mixte'!H90,0,-$C$84,1,1))</f>
        <v>0.93449800000000405</v>
      </c>
      <c r="I90" s="4">
        <f ca="1">IF(K$8&lt;'Maintenance Mixte'!$I$7,'Calculs Mixte'!I53,OFFSET('Calculs Mixte'!I90,0,-$C$84,1,1))</f>
        <v>0.63527463059999301</v>
      </c>
      <c r="J90" s="4">
        <f ca="1">IF(L$8&lt;'Maintenance Mixte'!$I$7,'Calculs Mixte'!J53,OFFSET('Calculs Mixte'!J90,0,-$C$84,1,1))</f>
        <v>0.80222440091682101</v>
      </c>
      <c r="K90" s="4">
        <f ca="1">IF(M$8&lt;'Maintenance Mixte'!$I$7,'Calculs Mixte'!K53,OFFSET('Calculs Mixte'!K90,0,-$C$84,1,1))</f>
        <v>1.1949217453877878</v>
      </c>
      <c r="L90" s="4">
        <f ca="1">IF(N$8&lt;'Maintenance Mixte'!$I$7,'Calculs Mixte'!L53,OFFSET('Calculs Mixte'!L90,0,-$C$84,1,1))</f>
        <v>1.7193653271071472</v>
      </c>
      <c r="M90" s="4">
        <f ca="1">IF(O$8&lt;'Maintenance Mixte'!$I$7,'Calculs Mixte'!M53,OFFSET('Calculs Mixte'!M90,0,-$C$84,1,1))</f>
        <v>2.2613131405987921</v>
      </c>
      <c r="N90" s="4">
        <f ca="1">IF(P$8&lt;'Maintenance Mixte'!$I$7,'Calculs Mixte'!N53,OFFSET('Calculs Mixte'!N90,0,-$C$84,1,1))</f>
        <v>2.763465418328872</v>
      </c>
      <c r="O90" s="4">
        <f ca="1">IF(Q$8&lt;'Maintenance Mixte'!$I$7,'Calculs Mixte'!O53,OFFSET('Calculs Mixte'!O90,0,-$C$84,1,1))</f>
        <v>3.1690907514044753</v>
      </c>
      <c r="P90" s="4">
        <f ca="1">IF(R$8&lt;'Maintenance Mixte'!$I$7,'Calculs Mixte'!P53,OFFSET('Calculs Mixte'!P90,0,-$C$84,1,1))</f>
        <v>3.4309865711073444</v>
      </c>
      <c r="Q90" s="4">
        <f ca="1">IF(S$8&lt;'Maintenance Mixte'!$I$7,'Calculs Mixte'!Q53,OFFSET('Calculs Mixte'!Q90,0,-$C$84,1,1))</f>
        <v>3.5400052466356744</v>
      </c>
      <c r="R90" s="4">
        <f ca="1">IF(T$8&lt;'Maintenance Mixte'!$I$7,'Calculs Mixte'!R53,OFFSET('Calculs Mixte'!R90,0,-$C$84,1,1))</f>
        <v>3.5155034113259567</v>
      </c>
      <c r="S90" s="4">
        <f ca="1">IF(U$8&lt;'Maintenance Mixte'!$I$7,'Calculs Mixte'!S53,OFFSET('Calculs Mixte'!S90,0,-$C$84,1,1))</f>
        <v>3.3569059012120745</v>
      </c>
      <c r="T90" s="4">
        <f ca="1">IF(V$8&lt;'Maintenance Mixte'!$I$7,'Calculs Mixte'!T53,OFFSET('Calculs Mixte'!T90,0,-$C$84,1,1))</f>
        <v>3.1101615700243808</v>
      </c>
      <c r="U90" s="4">
        <f ca="1">IF(W$8&lt;'Maintenance Mixte'!$I$7,'Calculs Mixte'!U53,OFFSET('Calculs Mixte'!U90,0,-$C$84,1,1))</f>
        <v>2.8494166151389786</v>
      </c>
      <c r="V90" s="4">
        <f ca="1">IF(X$8&lt;'Maintenance Mixte'!$I$7,'Calculs Mixte'!V53,OFFSET('Calculs Mixte'!V90,0,-$C$84,1,1))</f>
        <v>2.6388562465398846</v>
      </c>
      <c r="W90" s="4">
        <f ca="1">IF(Y$8&lt;'Maintenance Mixte'!$I$7,'Calculs Mixte'!W53,OFFSET('Calculs Mixte'!W90,0,-$C$84,1,1))</f>
        <v>0</v>
      </c>
      <c r="X90" s="4">
        <f ca="1">IF(Z$8&lt;'Maintenance Mixte'!$I$7,'Calculs Mixte'!X53,OFFSET('Calculs Mixte'!X90,0,-$C$84,1,1))</f>
        <v>0</v>
      </c>
      <c r="Y90" s="4">
        <f ca="1">IF(AA$8&lt;'Maintenance Mixte'!$I$7,'Calculs Mixte'!Y53,OFFSET('Calculs Mixte'!Y90,0,-$C$84,1,1))</f>
        <v>0</v>
      </c>
      <c r="Z90" s="4">
        <f ca="1">IF(AB$8&lt;'Maintenance Mixte'!$I$7,'Calculs Mixte'!Z53,OFFSET('Calculs Mixte'!Z90,0,-$C$84,1,1))</f>
        <v>0</v>
      </c>
      <c r="AA90" s="4">
        <f ca="1">IF(AC$8&lt;'Maintenance Mixte'!$I$7,'Calculs Mixte'!AA53,OFFSET('Calculs Mixte'!AA90,0,-$C$84,1,1))</f>
        <v>96.34</v>
      </c>
      <c r="AB90" s="4">
        <f ca="1">IF(AD$8&lt;'Maintenance Mixte'!$I$7,'Calculs Mixte'!AB53,OFFSET('Calculs Mixte'!AB90,0,-$C$84,1,1))</f>
        <v>0.93449800000000405</v>
      </c>
      <c r="AC90" s="4">
        <f ca="1">IF(AE$8&lt;'Maintenance Mixte'!$I$7,'Calculs Mixte'!AC53,OFFSET('Calculs Mixte'!AC90,0,-$C$84,1,1))</f>
        <v>0.63527463059999301</v>
      </c>
      <c r="AD90" s="4">
        <f ca="1">IF(AF$8&lt;'Maintenance Mixte'!$I$7,'Calculs Mixte'!AD53,OFFSET('Calculs Mixte'!AD90,0,-$C$84,1,1))</f>
        <v>0.80222440091682101</v>
      </c>
      <c r="AE90" s="4">
        <f ca="1">IF(AG$8&lt;'Maintenance Mixte'!$I$7,'Calculs Mixte'!AE53,OFFSET('Calculs Mixte'!AE90,0,-$C$84,1,1))</f>
        <v>1.1949217453877878</v>
      </c>
      <c r="AF90" s="4">
        <f ca="1">IF(AH$8&lt;'Maintenance Mixte'!$I$7,'Calculs Mixte'!AF53,OFFSET('Calculs Mixte'!AF90,0,-$C$84,1,1))</f>
        <v>1.7193653271071472</v>
      </c>
      <c r="AG90" s="4">
        <f ca="1">IF(AI$8&lt;'Maintenance Mixte'!$I$7,'Calculs Mixte'!AG53,OFFSET('Calculs Mixte'!AG90,0,-$C$84,1,1))</f>
        <v>2.2613131405987921</v>
      </c>
      <c r="AH90" s="4">
        <f ca="1">IF(AJ$8&lt;'Maintenance Mixte'!$I$7,'Calculs Mixte'!AH53,OFFSET('Calculs Mixte'!AH90,0,-$C$84,1,1))</f>
        <v>2.763465418328872</v>
      </c>
      <c r="AI90" s="4">
        <f ca="1">IF(AK$8&lt;'Maintenance Mixte'!$I$7,'Calculs Mixte'!AI53,OFFSET('Calculs Mixte'!AI90,0,-$C$84,1,1))</f>
        <v>3.1690907514044753</v>
      </c>
      <c r="AJ90" s="4">
        <f ca="1">IF(AL$8&lt;'Maintenance Mixte'!$I$7,'Calculs Mixte'!AJ53,OFFSET('Calculs Mixte'!AJ90,0,-$C$84,1,1))</f>
        <v>3.4309865711073444</v>
      </c>
      <c r="AK90" s="4">
        <f ca="1">IF(AM$8&lt;'Maintenance Mixte'!$I$7,'Calculs Mixte'!AK53,OFFSET('Calculs Mixte'!AK90,0,-$C$84,1,1))</f>
        <v>3.5400052466356744</v>
      </c>
      <c r="AL90" s="4">
        <f ca="1">IF(AN$8&lt;'Maintenance Mixte'!$I$7,'Calculs Mixte'!AL53,OFFSET('Calculs Mixte'!AL90,0,-$C$84,1,1))</f>
        <v>3.5155034113259567</v>
      </c>
      <c r="AM90" s="4">
        <f ca="1">IF(AO$8&lt;'Maintenance Mixte'!$I$7,'Calculs Mixte'!AM53,OFFSET('Calculs Mixte'!AM90,0,-$C$84,1,1))</f>
        <v>3.3569059012120745</v>
      </c>
      <c r="AN90" s="4">
        <f ca="1">IF(AP$8&lt;'Maintenance Mixte'!$I$7,'Calculs Mixte'!AN53,OFFSET('Calculs Mixte'!AN90,0,-$C$84,1,1))</f>
        <v>3.1101615700243808</v>
      </c>
      <c r="AO90" s="4">
        <f ca="1">IF(AQ$8&lt;'Maintenance Mixte'!$I$7,'Calculs Mixte'!AO53,OFFSET('Calculs Mixte'!AO90,0,-$C$84,1,1))</f>
        <v>2.8494166151389786</v>
      </c>
      <c r="AP90" s="4">
        <f ca="1">IF(AR$8&lt;'Maintenance Mixte'!$I$7,'Calculs Mixte'!AP53,OFFSET('Calculs Mixte'!AP90,0,-$C$84,1,1))</f>
        <v>2.6388562465398846</v>
      </c>
      <c r="AQ90" s="4">
        <f ca="1">IF(AS$8&lt;'Maintenance Mixte'!$I$7,'Calculs Mixte'!AQ53,OFFSET('Calculs Mixte'!AQ90,0,-$C$84,1,1))</f>
        <v>0</v>
      </c>
      <c r="AR90" s="4">
        <f ca="1">IF(AT$8&lt;'Maintenance Mixte'!$I$7,'Calculs Mixte'!AR53,OFFSET('Calculs Mixte'!AR90,0,-$C$84,1,1))</f>
        <v>0</v>
      </c>
      <c r="AS90" s="4">
        <f ca="1">IF(AU$8&lt;'Maintenance Mixte'!$I$7,'Calculs Mixte'!AS53,OFFSET('Calculs Mixte'!AS90,0,-$C$84,1,1))</f>
        <v>0</v>
      </c>
      <c r="AT90" s="4">
        <f ca="1">IF(AV$8&lt;'Maintenance Mixte'!$I$7,'Calculs Mixte'!AT53,OFFSET('Calculs Mixte'!AT90,0,-$C$84,1,1))</f>
        <v>0</v>
      </c>
      <c r="AU90" s="4">
        <f ca="1">IF(AW$8&lt;'Maintenance Mixte'!$I$7,'Calculs Mixte'!AU53,OFFSET('Calculs Mixte'!AU90,0,-$C$84,1,1))</f>
        <v>96.34</v>
      </c>
      <c r="AV90" s="4">
        <f ca="1">IF(AX$8&lt;'Maintenance Mixte'!$I$7,'Calculs Mixte'!AV53,OFFSET('Calculs Mixte'!AV90,0,-$C$84,1,1))</f>
        <v>0.93449800000000405</v>
      </c>
      <c r="AW90" s="4">
        <f ca="1">IF(AY$8&lt;'Maintenance Mixte'!$I$7,'Calculs Mixte'!AW53,OFFSET('Calculs Mixte'!AW90,0,-$C$84,1,1))</f>
        <v>0.63527463059999301</v>
      </c>
      <c r="AX90" s="4">
        <f ca="1">IF(AZ$8&lt;'Maintenance Mixte'!$I$7,'Calculs Mixte'!AX53,OFFSET('Calculs Mixte'!AX90,0,-$C$84,1,1))</f>
        <v>0.80222440091682101</v>
      </c>
      <c r="AY90" s="4">
        <f ca="1">IF(BA$8&lt;'Maintenance Mixte'!$I$7,'Calculs Mixte'!AY53,OFFSET('Calculs Mixte'!AY90,0,-$C$84,1,1))</f>
        <v>1.1949217453877878</v>
      </c>
      <c r="AZ90" s="4">
        <f ca="1">IF(BB$8&lt;'Maintenance Mixte'!$I$7,'Calculs Mixte'!AZ53,OFFSET('Calculs Mixte'!AZ90,0,-$C$84,1,1))</f>
        <v>1.7193653271071472</v>
      </c>
      <c r="BA90" s="4">
        <f ca="1">IF(BC$8&lt;'Maintenance Mixte'!$I$7,'Calculs Mixte'!BA53,OFFSET('Calculs Mixte'!BA90,0,-$C$84,1,1))</f>
        <v>2.2613131405987921</v>
      </c>
    </row>
    <row r="91" spans="2:53" x14ac:dyDescent="0.25">
      <c r="B91" s="137">
        <v>5</v>
      </c>
      <c r="C91" s="4">
        <f ca="1">IF(E$8&lt;'Maintenance Mixte'!$I$7,'Calculs Mixte'!C54,OFFSET('Calculs Mixte'!C91,0,-$C$84,1,1))</f>
        <v>0</v>
      </c>
      <c r="D91" s="4">
        <f ca="1">IF(F$8&lt;'Maintenance Mixte'!$I$7,'Calculs Mixte'!D54,OFFSET('Calculs Mixte'!D91,0,-$C$84,1,1))</f>
        <v>0</v>
      </c>
      <c r="E91" s="4">
        <f ca="1">IF(G$8&lt;'Maintenance Mixte'!$I$7,'Calculs Mixte'!E54,OFFSET('Calculs Mixte'!E91,0,-$C$84,1,1))</f>
        <v>0</v>
      </c>
      <c r="F91" s="4">
        <f ca="1">IF(H$8&lt;'Maintenance Mixte'!$I$7,'Calculs Mixte'!F54,OFFSET('Calculs Mixte'!F91,0,-$C$84,1,1))</f>
        <v>0</v>
      </c>
      <c r="G91" s="4">
        <f ca="1">IF(I$8&lt;'Maintenance Mixte'!$I$7,'Calculs Mixte'!G54,OFFSET('Calculs Mixte'!G91,0,-$C$84,1,1))</f>
        <v>0</v>
      </c>
      <c r="H91" s="4">
        <f ca="1">IF(J$8&lt;'Maintenance Mixte'!$I$7,'Calculs Mixte'!H54,OFFSET('Calculs Mixte'!H91,0,-$C$84,1,1))</f>
        <v>94.59</v>
      </c>
      <c r="I91" s="4">
        <f ca="1">IF(K$8&lt;'Maintenance Mixte'!$I$7,'Calculs Mixte'!I54,OFFSET('Calculs Mixte'!I91,0,-$C$84,1,1))</f>
        <v>0.91752300000000386</v>
      </c>
      <c r="J91" s="4">
        <f ca="1">IF(L$8&lt;'Maintenance Mixte'!$I$7,'Calculs Mixte'!J54,OFFSET('Calculs Mixte'!J91,0,-$C$84,1,1))</f>
        <v>0.62373497309999304</v>
      </c>
      <c r="K91" s="4">
        <f ca="1">IF(M$8&lt;'Maintenance Mixte'!$I$7,'Calculs Mixte'!K54,OFFSET('Calculs Mixte'!K91,0,-$C$84,1,1))</f>
        <v>0.78765212873907098</v>
      </c>
      <c r="L91" s="4">
        <f ca="1">IF(N$8&lt;'Maintenance Mixte'!$I$7,'Calculs Mixte'!L54,OFFSET('Calculs Mixte'!L91,0,-$C$84,1,1))</f>
        <v>1.1732161915739137</v>
      </c>
      <c r="M91" s="4">
        <f ca="1">IF(O$8&lt;'Maintenance Mixte'!$I$7,'Calculs Mixte'!M54,OFFSET('Calculs Mixte'!M91,0,-$C$84,1,1))</f>
        <v>1.6881333432744969</v>
      </c>
      <c r="N91" s="4">
        <f ca="1">IF(P$8&lt;'Maintenance Mixte'!$I$7,'Calculs Mixte'!N54,OFFSET('Calculs Mixte'!N91,0,-$C$84,1,1))</f>
        <v>2.2202367653024675</v>
      </c>
      <c r="O91" s="4">
        <f ca="1">IF(Q$8&lt;'Maintenance Mixte'!$I$7,'Calculs Mixte'!O54,OFFSET('Calculs Mixte'!O91,0,-$C$84,1,1))</f>
        <v>2.713267530825493</v>
      </c>
      <c r="P91" s="4">
        <f ca="1">IF(R$8&lt;'Maintenance Mixte'!$I$7,'Calculs Mixte'!P54,OFFSET('Calculs Mixte'!P91,0,-$C$84,1,1))</f>
        <v>3.1115247475124486</v>
      </c>
      <c r="Q91" s="4">
        <f ca="1">IF(S$8&lt;'Maintenance Mixte'!$I$7,'Calculs Mixte'!Q54,OFFSET('Calculs Mixte'!Q91,0,-$C$84,1,1))</f>
        <v>3.3686632734175181</v>
      </c>
      <c r="R91" s="4">
        <f ca="1">IF(T$8&lt;'Maintenance Mixte'!$I$7,'Calculs Mixte'!R54,OFFSET('Calculs Mixte'!R91,0,-$C$84,1,1))</f>
        <v>3.4757016429236911</v>
      </c>
      <c r="S91" s="4">
        <f ca="1">IF(U$8&lt;'Maintenance Mixte'!$I$7,'Calculs Mixte'!S54,OFFSET('Calculs Mixte'!S91,0,-$C$84,1,1))</f>
        <v>3.4516448793577146</v>
      </c>
      <c r="T91" s="4">
        <f ca="1">IF(V$8&lt;'Maintenance Mixte'!$I$7,'Calculs Mixte'!T54,OFFSET('Calculs Mixte'!T91,0,-$C$84,1,1))</f>
        <v>3.2959282665107961</v>
      </c>
      <c r="U91" s="4">
        <f ca="1">IF(W$8&lt;'Maintenance Mixte'!$I$7,'Calculs Mixte'!U54,OFFSET('Calculs Mixte'!U91,0,-$C$84,1,1))</f>
        <v>3.0536660048640871</v>
      </c>
      <c r="V91" s="4">
        <f ca="1">IF(X$8&lt;'Maintenance Mixte'!$I$7,'Calculs Mixte'!V54,OFFSET('Calculs Mixte'!V91,0,-$C$84,1,1))</f>
        <v>2.797657438509404</v>
      </c>
      <c r="W91" s="4">
        <f ca="1">IF(Y$8&lt;'Maintenance Mixte'!$I$7,'Calculs Mixte'!W54,OFFSET('Calculs Mixte'!W91,0,-$C$84,1,1))</f>
        <v>0</v>
      </c>
      <c r="X91" s="4">
        <f ca="1">IF(Z$8&lt;'Maintenance Mixte'!$I$7,'Calculs Mixte'!X54,OFFSET('Calculs Mixte'!X91,0,-$C$84,1,1))</f>
        <v>0</v>
      </c>
      <c r="Y91" s="4">
        <f ca="1">IF(AA$8&lt;'Maintenance Mixte'!$I$7,'Calculs Mixte'!Y54,OFFSET('Calculs Mixte'!Y91,0,-$C$84,1,1))</f>
        <v>0</v>
      </c>
      <c r="Z91" s="4">
        <f ca="1">IF(AB$8&lt;'Maintenance Mixte'!$I$7,'Calculs Mixte'!Z54,OFFSET('Calculs Mixte'!Z91,0,-$C$84,1,1))</f>
        <v>0</v>
      </c>
      <c r="AA91" s="4">
        <f ca="1">IF(AC$8&lt;'Maintenance Mixte'!$I$7,'Calculs Mixte'!AA54,OFFSET('Calculs Mixte'!AA91,0,-$C$84,1,1))</f>
        <v>0</v>
      </c>
      <c r="AB91" s="4">
        <f ca="1">IF(AD$8&lt;'Maintenance Mixte'!$I$7,'Calculs Mixte'!AB54,OFFSET('Calculs Mixte'!AB91,0,-$C$84,1,1))</f>
        <v>94.59</v>
      </c>
      <c r="AC91" s="4">
        <f ca="1">IF(AE$8&lt;'Maintenance Mixte'!$I$7,'Calculs Mixte'!AC54,OFFSET('Calculs Mixte'!AC91,0,-$C$84,1,1))</f>
        <v>0.91752300000000386</v>
      </c>
      <c r="AD91" s="4">
        <f ca="1">IF(AF$8&lt;'Maintenance Mixte'!$I$7,'Calculs Mixte'!AD54,OFFSET('Calculs Mixte'!AD91,0,-$C$84,1,1))</f>
        <v>0.62373497309999304</v>
      </c>
      <c r="AE91" s="4">
        <f ca="1">IF(AG$8&lt;'Maintenance Mixte'!$I$7,'Calculs Mixte'!AE54,OFFSET('Calculs Mixte'!AE91,0,-$C$84,1,1))</f>
        <v>0.78765212873907098</v>
      </c>
      <c r="AF91" s="4">
        <f ca="1">IF(AH$8&lt;'Maintenance Mixte'!$I$7,'Calculs Mixte'!AF54,OFFSET('Calculs Mixte'!AF91,0,-$C$84,1,1))</f>
        <v>1.1732161915739137</v>
      </c>
      <c r="AG91" s="4">
        <f ca="1">IF(AI$8&lt;'Maintenance Mixte'!$I$7,'Calculs Mixte'!AG54,OFFSET('Calculs Mixte'!AG91,0,-$C$84,1,1))</f>
        <v>1.6881333432744969</v>
      </c>
      <c r="AH91" s="4">
        <f ca="1">IF(AJ$8&lt;'Maintenance Mixte'!$I$7,'Calculs Mixte'!AH54,OFFSET('Calculs Mixte'!AH91,0,-$C$84,1,1))</f>
        <v>2.2202367653024675</v>
      </c>
      <c r="AI91" s="4">
        <f ca="1">IF(AK$8&lt;'Maintenance Mixte'!$I$7,'Calculs Mixte'!AI54,OFFSET('Calculs Mixte'!AI91,0,-$C$84,1,1))</f>
        <v>2.713267530825493</v>
      </c>
      <c r="AJ91" s="4">
        <f ca="1">IF(AL$8&lt;'Maintenance Mixte'!$I$7,'Calculs Mixte'!AJ54,OFFSET('Calculs Mixte'!AJ91,0,-$C$84,1,1))</f>
        <v>3.1115247475124486</v>
      </c>
      <c r="AK91" s="4">
        <f ca="1">IF(AM$8&lt;'Maintenance Mixte'!$I$7,'Calculs Mixte'!AK54,OFFSET('Calculs Mixte'!AK91,0,-$C$84,1,1))</f>
        <v>3.3686632734175181</v>
      </c>
      <c r="AL91" s="4">
        <f ca="1">IF(AN$8&lt;'Maintenance Mixte'!$I$7,'Calculs Mixte'!AL54,OFFSET('Calculs Mixte'!AL91,0,-$C$84,1,1))</f>
        <v>3.4757016429236911</v>
      </c>
      <c r="AM91" s="4">
        <f ca="1">IF(AO$8&lt;'Maintenance Mixte'!$I$7,'Calculs Mixte'!AM54,OFFSET('Calculs Mixte'!AM91,0,-$C$84,1,1))</f>
        <v>3.4516448793577146</v>
      </c>
      <c r="AN91" s="4">
        <f ca="1">IF(AP$8&lt;'Maintenance Mixte'!$I$7,'Calculs Mixte'!AN54,OFFSET('Calculs Mixte'!AN91,0,-$C$84,1,1))</f>
        <v>3.2959282665107961</v>
      </c>
      <c r="AO91" s="4">
        <f ca="1">IF(AQ$8&lt;'Maintenance Mixte'!$I$7,'Calculs Mixte'!AO54,OFFSET('Calculs Mixte'!AO91,0,-$C$84,1,1))</f>
        <v>3.0536660048640871</v>
      </c>
      <c r="AP91" s="4">
        <f ca="1">IF(AR$8&lt;'Maintenance Mixte'!$I$7,'Calculs Mixte'!AP54,OFFSET('Calculs Mixte'!AP91,0,-$C$84,1,1))</f>
        <v>2.797657438509404</v>
      </c>
      <c r="AQ91" s="4">
        <f ca="1">IF(AS$8&lt;'Maintenance Mixte'!$I$7,'Calculs Mixte'!AQ54,OFFSET('Calculs Mixte'!AQ91,0,-$C$84,1,1))</f>
        <v>0</v>
      </c>
      <c r="AR91" s="4">
        <f ca="1">IF(AT$8&lt;'Maintenance Mixte'!$I$7,'Calculs Mixte'!AR54,OFFSET('Calculs Mixte'!AR91,0,-$C$84,1,1))</f>
        <v>0</v>
      </c>
      <c r="AS91" s="4">
        <f ca="1">IF(AU$8&lt;'Maintenance Mixte'!$I$7,'Calculs Mixte'!AS54,OFFSET('Calculs Mixte'!AS91,0,-$C$84,1,1))</f>
        <v>0</v>
      </c>
      <c r="AT91" s="4">
        <f ca="1">IF(AV$8&lt;'Maintenance Mixte'!$I$7,'Calculs Mixte'!AT54,OFFSET('Calculs Mixte'!AT91,0,-$C$84,1,1))</f>
        <v>0</v>
      </c>
      <c r="AU91" s="4">
        <f ca="1">IF(AW$8&lt;'Maintenance Mixte'!$I$7,'Calculs Mixte'!AU54,OFFSET('Calculs Mixte'!AU91,0,-$C$84,1,1))</f>
        <v>0</v>
      </c>
      <c r="AV91" s="4">
        <f ca="1">IF(AX$8&lt;'Maintenance Mixte'!$I$7,'Calculs Mixte'!AV54,OFFSET('Calculs Mixte'!AV91,0,-$C$84,1,1))</f>
        <v>94.59</v>
      </c>
      <c r="AW91" s="4">
        <f ca="1">IF(AY$8&lt;'Maintenance Mixte'!$I$7,'Calculs Mixte'!AW54,OFFSET('Calculs Mixte'!AW91,0,-$C$84,1,1))</f>
        <v>0.91752300000000386</v>
      </c>
      <c r="AX91" s="4">
        <f ca="1">IF(AZ$8&lt;'Maintenance Mixte'!$I$7,'Calculs Mixte'!AX54,OFFSET('Calculs Mixte'!AX91,0,-$C$84,1,1))</f>
        <v>0.62373497309999304</v>
      </c>
      <c r="AY91" s="4">
        <f ca="1">IF(BA$8&lt;'Maintenance Mixte'!$I$7,'Calculs Mixte'!AY54,OFFSET('Calculs Mixte'!AY91,0,-$C$84,1,1))</f>
        <v>0.78765212873907098</v>
      </c>
      <c r="AZ91" s="4">
        <f ca="1">IF(BB$8&lt;'Maintenance Mixte'!$I$7,'Calculs Mixte'!AZ54,OFFSET('Calculs Mixte'!AZ91,0,-$C$84,1,1))</f>
        <v>1.1732161915739137</v>
      </c>
      <c r="BA91" s="4">
        <f ca="1">IF(BC$8&lt;'Maintenance Mixte'!$I$7,'Calculs Mixte'!BA54,OFFSET('Calculs Mixte'!BA91,0,-$C$84,1,1))</f>
        <v>1.6881333432744969</v>
      </c>
    </row>
    <row r="92" spans="2:53" x14ac:dyDescent="0.25">
      <c r="B92" s="137">
        <v>6</v>
      </c>
      <c r="C92" s="4">
        <f ca="1">IF(E$8&lt;'Maintenance Mixte'!$I$7,'Calculs Mixte'!C55,OFFSET('Calculs Mixte'!C92,0,-$C$84,1,1))</f>
        <v>0</v>
      </c>
      <c r="D92" s="4">
        <f ca="1">IF(F$8&lt;'Maintenance Mixte'!$I$7,'Calculs Mixte'!D55,OFFSET('Calculs Mixte'!D92,0,-$C$84,1,1))</f>
        <v>0</v>
      </c>
      <c r="E92" s="4">
        <f ca="1">IF(G$8&lt;'Maintenance Mixte'!$I$7,'Calculs Mixte'!E55,OFFSET('Calculs Mixte'!E92,0,-$C$84,1,1))</f>
        <v>0</v>
      </c>
      <c r="F92" s="4">
        <f ca="1">IF(H$8&lt;'Maintenance Mixte'!$I$7,'Calculs Mixte'!F55,OFFSET('Calculs Mixte'!F92,0,-$C$84,1,1))</f>
        <v>0</v>
      </c>
      <c r="G92" s="4">
        <f ca="1">IF(I$8&lt;'Maintenance Mixte'!$I$7,'Calculs Mixte'!G55,OFFSET('Calculs Mixte'!G92,0,-$C$84,1,1))</f>
        <v>0</v>
      </c>
      <c r="H92" s="4">
        <f ca="1">IF(J$8&lt;'Maintenance Mixte'!$I$7,'Calculs Mixte'!H55,OFFSET('Calculs Mixte'!H92,0,-$C$84,1,1))</f>
        <v>0</v>
      </c>
      <c r="I92" s="4">
        <f ca="1">IF(K$8&lt;'Maintenance Mixte'!$I$7,'Calculs Mixte'!I55,OFFSET('Calculs Mixte'!I92,0,-$C$84,1,1))</f>
        <v>92.300000000000011</v>
      </c>
      <c r="J92" s="4">
        <f ca="1">IF(L$8&lt;'Maintenance Mixte'!$I$7,'Calculs Mixte'!J55,OFFSET('Calculs Mixte'!J92,0,-$C$84,1,1))</f>
        <v>0.89531000000000382</v>
      </c>
      <c r="K92" s="4">
        <f ca="1">IF(M$8&lt;'Maintenance Mixte'!$I$7,'Calculs Mixte'!K55,OFFSET('Calculs Mixte'!K92,0,-$C$84,1,1))</f>
        <v>0.60863450699999322</v>
      </c>
      <c r="L92" s="4">
        <f ca="1">IF(N$8&lt;'Maintenance Mixte'!$I$7,'Calculs Mixte'!L55,OFFSET('Calculs Mixte'!L92,0,-$C$84,1,1))</f>
        <v>0.76858326971790103</v>
      </c>
      <c r="M92" s="4">
        <f ca="1">IF(O$8&lt;'Maintenance Mixte'!$I$7,'Calculs Mixte'!M55,OFFSET('Calculs Mixte'!M92,0,-$C$84,1,1))</f>
        <v>1.1448129240117586</v>
      </c>
      <c r="N92" s="4">
        <f ca="1">IF(P$8&lt;'Maintenance Mixte'!$I$7,'Calculs Mixte'!N55,OFFSET('Calculs Mixte'!N92,0,-$C$84,1,1))</f>
        <v>1.6472640615734864</v>
      </c>
      <c r="O92" s="4">
        <f ca="1">IF(Q$8&lt;'Maintenance Mixte'!$I$7,'Calculs Mixte'!O55,OFFSET('Calculs Mixte'!O92,0,-$C$84,1,1))</f>
        <v>2.1664853942004205</v>
      </c>
      <c r="P92" s="4">
        <f ca="1">IF(R$8&lt;'Maintenance Mixte'!$I$7,'Calculs Mixte'!P55,OFFSET('Calculs Mixte'!P92,0,-$C$84,1,1))</f>
        <v>2.6475800094639288</v>
      </c>
      <c r="Q92" s="4">
        <f ca="1">IF(S$8&lt;'Maintenance Mixte'!$I$7,'Calculs Mixte'!Q55,OFFSET('Calculs Mixte'!Q92,0,-$C$84,1,1))</f>
        <v>3.0361955195623112</v>
      </c>
      <c r="R92" s="4">
        <f ca="1">IF(T$8&lt;'Maintenance Mixte'!$I$7,'Calculs Mixte'!R55,OFFSET('Calculs Mixte'!R92,0,-$C$84,1,1))</f>
        <v>3.2871087867262601</v>
      </c>
      <c r="S92" s="4">
        <f ca="1">IF(U$8&lt;'Maintenance Mixte'!$I$7,'Calculs Mixte'!S55,OFFSET('Calculs Mixte'!S92,0,-$C$84,1,1))</f>
        <v>3.3915557843520108</v>
      </c>
      <c r="T92" s="4">
        <f ca="1">IF(V$8&lt;'Maintenance Mixte'!$I$7,'Calculs Mixte'!T55,OFFSET('Calculs Mixte'!T92,0,-$C$84,1,1))</f>
        <v>3.3680814289535581</v>
      </c>
      <c r="U92" s="4">
        <f ca="1">IF(W$8&lt;'Maintenance Mixte'!$I$7,'Calculs Mixte'!U55,OFFSET('Calculs Mixte'!U92,0,-$C$84,1,1))</f>
        <v>3.2161346759588381</v>
      </c>
      <c r="V92" s="4">
        <f ca="1">IF(X$8&lt;'Maintenance Mixte'!$I$7,'Calculs Mixte'!V55,OFFSET('Calculs Mixte'!V92,0,-$C$84,1,1))</f>
        <v>2.9797375224543319</v>
      </c>
      <c r="W92" s="4">
        <f ca="1">IF(Y$8&lt;'Maintenance Mixte'!$I$7,'Calculs Mixte'!W55,OFFSET('Calculs Mixte'!W92,0,-$C$84,1,1))</f>
        <v>0</v>
      </c>
      <c r="X92" s="4">
        <f ca="1">IF(Z$8&lt;'Maintenance Mixte'!$I$7,'Calculs Mixte'!X55,OFFSET('Calculs Mixte'!X92,0,-$C$84,1,1))</f>
        <v>0</v>
      </c>
      <c r="Y92" s="4">
        <f ca="1">IF(AA$8&lt;'Maintenance Mixte'!$I$7,'Calculs Mixte'!Y55,OFFSET('Calculs Mixte'!Y92,0,-$C$84,1,1))</f>
        <v>0</v>
      </c>
      <c r="Z92" s="4">
        <f ca="1">IF(AB$8&lt;'Maintenance Mixte'!$I$7,'Calculs Mixte'!Z55,OFFSET('Calculs Mixte'!Z92,0,-$C$84,1,1))</f>
        <v>0</v>
      </c>
      <c r="AA92" s="4">
        <f ca="1">IF(AC$8&lt;'Maintenance Mixte'!$I$7,'Calculs Mixte'!AA55,OFFSET('Calculs Mixte'!AA92,0,-$C$84,1,1))</f>
        <v>0</v>
      </c>
      <c r="AB92" s="4">
        <f ca="1">IF(AD$8&lt;'Maintenance Mixte'!$I$7,'Calculs Mixte'!AB55,OFFSET('Calculs Mixte'!AB92,0,-$C$84,1,1))</f>
        <v>0</v>
      </c>
      <c r="AC92" s="4">
        <f ca="1">IF(AE$8&lt;'Maintenance Mixte'!$I$7,'Calculs Mixte'!AC55,OFFSET('Calculs Mixte'!AC92,0,-$C$84,1,1))</f>
        <v>92.300000000000011</v>
      </c>
      <c r="AD92" s="4">
        <f ca="1">IF(AF$8&lt;'Maintenance Mixte'!$I$7,'Calculs Mixte'!AD55,OFFSET('Calculs Mixte'!AD92,0,-$C$84,1,1))</f>
        <v>0.89531000000000382</v>
      </c>
      <c r="AE92" s="4">
        <f ca="1">IF(AG$8&lt;'Maintenance Mixte'!$I$7,'Calculs Mixte'!AE55,OFFSET('Calculs Mixte'!AE92,0,-$C$84,1,1))</f>
        <v>0.60863450699999322</v>
      </c>
      <c r="AF92" s="4">
        <f ca="1">IF(AH$8&lt;'Maintenance Mixte'!$I$7,'Calculs Mixte'!AF55,OFFSET('Calculs Mixte'!AF92,0,-$C$84,1,1))</f>
        <v>0.76858326971790103</v>
      </c>
      <c r="AG92" s="4">
        <f ca="1">IF(AI$8&lt;'Maintenance Mixte'!$I$7,'Calculs Mixte'!AG55,OFFSET('Calculs Mixte'!AG92,0,-$C$84,1,1))</f>
        <v>1.1448129240117586</v>
      </c>
      <c r="AH92" s="4">
        <f ca="1">IF(AJ$8&lt;'Maintenance Mixte'!$I$7,'Calculs Mixte'!AH55,OFFSET('Calculs Mixte'!AH92,0,-$C$84,1,1))</f>
        <v>1.6472640615734864</v>
      </c>
      <c r="AI92" s="4">
        <f ca="1">IF(AK$8&lt;'Maintenance Mixte'!$I$7,'Calculs Mixte'!AI55,OFFSET('Calculs Mixte'!AI92,0,-$C$84,1,1))</f>
        <v>2.1664853942004205</v>
      </c>
      <c r="AJ92" s="4">
        <f ca="1">IF(AL$8&lt;'Maintenance Mixte'!$I$7,'Calculs Mixte'!AJ55,OFFSET('Calculs Mixte'!AJ92,0,-$C$84,1,1))</f>
        <v>2.6475800094639288</v>
      </c>
      <c r="AK92" s="4">
        <f ca="1">IF(AM$8&lt;'Maintenance Mixte'!$I$7,'Calculs Mixte'!AK55,OFFSET('Calculs Mixte'!AK92,0,-$C$84,1,1))</f>
        <v>3.0361955195623112</v>
      </c>
      <c r="AL92" s="4">
        <f ca="1">IF(AN$8&lt;'Maintenance Mixte'!$I$7,'Calculs Mixte'!AL55,OFFSET('Calculs Mixte'!AL92,0,-$C$84,1,1))</f>
        <v>3.2871087867262601</v>
      </c>
      <c r="AM92" s="4">
        <f ca="1">IF(AO$8&lt;'Maintenance Mixte'!$I$7,'Calculs Mixte'!AM55,OFFSET('Calculs Mixte'!AM92,0,-$C$84,1,1))</f>
        <v>3.3915557843520108</v>
      </c>
      <c r="AN92" s="4">
        <f ca="1">IF(AP$8&lt;'Maintenance Mixte'!$I$7,'Calculs Mixte'!AN55,OFFSET('Calculs Mixte'!AN92,0,-$C$84,1,1))</f>
        <v>3.3680814289535581</v>
      </c>
      <c r="AO92" s="4">
        <f ca="1">IF(AQ$8&lt;'Maintenance Mixte'!$I$7,'Calculs Mixte'!AO55,OFFSET('Calculs Mixte'!AO92,0,-$C$84,1,1))</f>
        <v>3.2161346759588381</v>
      </c>
      <c r="AP92" s="4">
        <f ca="1">IF(AR$8&lt;'Maintenance Mixte'!$I$7,'Calculs Mixte'!AP55,OFFSET('Calculs Mixte'!AP92,0,-$C$84,1,1))</f>
        <v>2.9797375224543319</v>
      </c>
      <c r="AQ92" s="4">
        <f ca="1">IF(AS$8&lt;'Maintenance Mixte'!$I$7,'Calculs Mixte'!AQ55,OFFSET('Calculs Mixte'!AQ92,0,-$C$84,1,1))</f>
        <v>0</v>
      </c>
      <c r="AR92" s="4">
        <f ca="1">IF(AT$8&lt;'Maintenance Mixte'!$I$7,'Calculs Mixte'!AR55,OFFSET('Calculs Mixte'!AR92,0,-$C$84,1,1))</f>
        <v>0</v>
      </c>
      <c r="AS92" s="4">
        <f ca="1">IF(AU$8&lt;'Maintenance Mixte'!$I$7,'Calculs Mixte'!AS55,OFFSET('Calculs Mixte'!AS92,0,-$C$84,1,1))</f>
        <v>0</v>
      </c>
      <c r="AT92" s="4">
        <f ca="1">IF(AV$8&lt;'Maintenance Mixte'!$I$7,'Calculs Mixte'!AT55,OFFSET('Calculs Mixte'!AT92,0,-$C$84,1,1))</f>
        <v>0</v>
      </c>
      <c r="AU92" s="4">
        <f ca="1">IF(AW$8&lt;'Maintenance Mixte'!$I$7,'Calculs Mixte'!AU55,OFFSET('Calculs Mixte'!AU92,0,-$C$84,1,1))</f>
        <v>0</v>
      </c>
      <c r="AV92" s="4">
        <f ca="1">IF(AX$8&lt;'Maintenance Mixte'!$I$7,'Calculs Mixte'!AV55,OFFSET('Calculs Mixte'!AV92,0,-$C$84,1,1))</f>
        <v>0</v>
      </c>
      <c r="AW92" s="4">
        <f ca="1">IF(AY$8&lt;'Maintenance Mixte'!$I$7,'Calculs Mixte'!AW55,OFFSET('Calculs Mixte'!AW92,0,-$C$84,1,1))</f>
        <v>92.300000000000011</v>
      </c>
      <c r="AX92" s="4">
        <f ca="1">IF(AZ$8&lt;'Maintenance Mixte'!$I$7,'Calculs Mixte'!AX55,OFFSET('Calculs Mixte'!AX92,0,-$C$84,1,1))</f>
        <v>0.89531000000000382</v>
      </c>
      <c r="AY92" s="4">
        <f ca="1">IF(BA$8&lt;'Maintenance Mixte'!$I$7,'Calculs Mixte'!AY55,OFFSET('Calculs Mixte'!AY92,0,-$C$84,1,1))</f>
        <v>0.60863450699999322</v>
      </c>
      <c r="AZ92" s="4">
        <f ca="1">IF(BB$8&lt;'Maintenance Mixte'!$I$7,'Calculs Mixte'!AZ55,OFFSET('Calculs Mixte'!AZ92,0,-$C$84,1,1))</f>
        <v>0.76858326971790103</v>
      </c>
      <c r="BA92" s="4">
        <f ca="1">IF(BC$8&lt;'Maintenance Mixte'!$I$7,'Calculs Mixte'!BA55,OFFSET('Calculs Mixte'!BA92,0,-$C$84,1,1))</f>
        <v>1.1448129240117586</v>
      </c>
    </row>
    <row r="93" spans="2:53" x14ac:dyDescent="0.25">
      <c r="B93" s="137">
        <v>7</v>
      </c>
      <c r="C93" s="4">
        <f ca="1">IF(E$8&lt;'Maintenance Mixte'!$I$7,'Calculs Mixte'!C56,OFFSET('Calculs Mixte'!C93,0,-$C$84,1,1))</f>
        <v>0</v>
      </c>
      <c r="D93" s="4">
        <f ca="1">IF(F$8&lt;'Maintenance Mixte'!$I$7,'Calculs Mixte'!D56,OFFSET('Calculs Mixte'!D93,0,-$C$84,1,1))</f>
        <v>0</v>
      </c>
      <c r="E93" s="4">
        <f ca="1">IF(G$8&lt;'Maintenance Mixte'!$I$7,'Calculs Mixte'!E56,OFFSET('Calculs Mixte'!E93,0,-$C$84,1,1))</f>
        <v>0</v>
      </c>
      <c r="F93" s="4">
        <f ca="1">IF(H$8&lt;'Maintenance Mixte'!$I$7,'Calculs Mixte'!F56,OFFSET('Calculs Mixte'!F93,0,-$C$84,1,1))</f>
        <v>0</v>
      </c>
      <c r="G93" s="4">
        <f ca="1">IF(I$8&lt;'Maintenance Mixte'!$I$7,'Calculs Mixte'!G56,OFFSET('Calculs Mixte'!G93,0,-$C$84,1,1))</f>
        <v>0</v>
      </c>
      <c r="H93" s="4">
        <f ca="1">IF(J$8&lt;'Maintenance Mixte'!$I$7,'Calculs Mixte'!H56,OFFSET('Calculs Mixte'!H93,0,-$C$84,1,1))</f>
        <v>0</v>
      </c>
      <c r="I93" s="4">
        <f ca="1">IF(K$8&lt;'Maintenance Mixte'!$I$7,'Calculs Mixte'!I56,OFFSET('Calculs Mixte'!I93,0,-$C$84,1,1))</f>
        <v>0</v>
      </c>
      <c r="J93" s="4">
        <f ca="1">IF(L$8&lt;'Maintenance Mixte'!$I$7,'Calculs Mixte'!J56,OFFSET('Calculs Mixte'!J93,0,-$C$84,1,1))</f>
        <v>89.52000000000001</v>
      </c>
      <c r="K93" s="4">
        <f ca="1">IF(M$8&lt;'Maintenance Mixte'!$I$7,'Calculs Mixte'!K56,OFFSET('Calculs Mixte'!K93,0,-$C$84,1,1))</f>
        <v>0.86834400000000367</v>
      </c>
      <c r="L93" s="4">
        <f ca="1">IF(N$8&lt;'Maintenance Mixte'!$I$7,'Calculs Mixte'!L56,OFFSET('Calculs Mixte'!L93,0,-$C$84,1,1))</f>
        <v>0.59030293679999346</v>
      </c>
      <c r="M93" s="4">
        <f ca="1">IF(O$8&lt;'Maintenance Mixte'!$I$7,'Calculs Mixte'!M56,OFFSET('Calculs Mixte'!M93,0,-$C$84,1,1))</f>
        <v>0.74543417448696103</v>
      </c>
      <c r="N93" s="4">
        <f ca="1">IF(P$8&lt;'Maintenance Mixte'!$I$7,'Calculs Mixte'!N56,OFFSET('Calculs Mixte'!N93,0,-$C$84,1,1))</f>
        <v>1.1103321013817187</v>
      </c>
      <c r="O93" s="4">
        <f ca="1">IF(Q$8&lt;'Maintenance Mixte'!$I$7,'Calculs Mixte'!O56,OFFSET('Calculs Mixte'!O93,0,-$C$84,1,1))</f>
        <v>1.5976498243993336</v>
      </c>
      <c r="P93" s="4">
        <f ca="1">IF(R$8&lt;'Maintenance Mixte'!$I$7,'Calculs Mixte'!P56,OFFSET('Calculs Mixte'!P93,0,-$C$84,1,1))</f>
        <v>2.1012326380154023</v>
      </c>
      <c r="Q93" s="4">
        <f ca="1">IF(S$8&lt;'Maintenance Mixte'!$I$7,'Calculs Mixte'!Q56,OFFSET('Calculs Mixte'!Q93,0,-$C$84,1,1))</f>
        <v>2.5678370796014183</v>
      </c>
      <c r="R93" s="4">
        <f ca="1">IF(T$8&lt;'Maintenance Mixte'!$I$7,'Calculs Mixte'!R56,OFFSET('Calculs Mixte'!R93,0,-$C$84,1,1))</f>
        <v>2.9447478105224061</v>
      </c>
      <c r="S93" s="4">
        <f ca="1">IF(U$8&lt;'Maintenance Mixte'!$I$7,'Calculs Mixte'!S56,OFFSET('Calculs Mixte'!S93,0,-$C$84,1,1))</f>
        <v>3.1881037766818503</v>
      </c>
      <c r="T93" s="4">
        <f ca="1">IF(V$8&lt;'Maintenance Mixte'!$I$7,'Calculs Mixte'!T56,OFFSET('Calculs Mixte'!T93,0,-$C$84,1,1))</f>
        <v>3.2894049167409749</v>
      </c>
      <c r="U93" s="4">
        <f ca="1">IF(W$8&lt;'Maintenance Mixte'!$I$7,'Calculs Mixte'!U56,OFFSET('Calculs Mixte'!U93,0,-$C$84,1,1))</f>
        <v>3.266637589598294</v>
      </c>
      <c r="V93" s="4">
        <f ca="1">IF(X$8&lt;'Maintenance Mixte'!$I$7,'Calculs Mixte'!V56,OFFSET('Calculs Mixte'!V93,0,-$C$84,1,1))</f>
        <v>3.1192673476905219</v>
      </c>
      <c r="W93" s="4">
        <f ca="1">IF(Y$8&lt;'Maintenance Mixte'!$I$7,'Calculs Mixte'!W56,OFFSET('Calculs Mixte'!W93,0,-$C$84,1,1))</f>
        <v>0</v>
      </c>
      <c r="X93" s="4">
        <f ca="1">IF(Z$8&lt;'Maintenance Mixte'!$I$7,'Calculs Mixte'!X56,OFFSET('Calculs Mixte'!X93,0,-$C$84,1,1))</f>
        <v>0</v>
      </c>
      <c r="Y93" s="4">
        <f ca="1">IF(AA$8&lt;'Maintenance Mixte'!$I$7,'Calculs Mixte'!Y56,OFFSET('Calculs Mixte'!Y93,0,-$C$84,1,1))</f>
        <v>0</v>
      </c>
      <c r="Z93" s="4">
        <f ca="1">IF(AB$8&lt;'Maintenance Mixte'!$I$7,'Calculs Mixte'!Z56,OFFSET('Calculs Mixte'!Z93,0,-$C$84,1,1))</f>
        <v>0</v>
      </c>
      <c r="AA93" s="4">
        <f ca="1">IF(AC$8&lt;'Maintenance Mixte'!$I$7,'Calculs Mixte'!AA56,OFFSET('Calculs Mixte'!AA93,0,-$C$84,1,1))</f>
        <v>0</v>
      </c>
      <c r="AB93" s="4">
        <f ca="1">IF(AD$8&lt;'Maintenance Mixte'!$I$7,'Calculs Mixte'!AB56,OFFSET('Calculs Mixte'!AB93,0,-$C$84,1,1))</f>
        <v>0</v>
      </c>
      <c r="AC93" s="4">
        <f ca="1">IF(AE$8&lt;'Maintenance Mixte'!$I$7,'Calculs Mixte'!AC56,OFFSET('Calculs Mixte'!AC93,0,-$C$84,1,1))</f>
        <v>0</v>
      </c>
      <c r="AD93" s="4">
        <f ca="1">IF(AF$8&lt;'Maintenance Mixte'!$I$7,'Calculs Mixte'!AD56,OFFSET('Calculs Mixte'!AD93,0,-$C$84,1,1))</f>
        <v>89.52000000000001</v>
      </c>
      <c r="AE93" s="4">
        <f ca="1">IF(AG$8&lt;'Maintenance Mixte'!$I$7,'Calculs Mixte'!AE56,OFFSET('Calculs Mixte'!AE93,0,-$C$84,1,1))</f>
        <v>0.86834400000000367</v>
      </c>
      <c r="AF93" s="4">
        <f ca="1">IF(AH$8&lt;'Maintenance Mixte'!$I$7,'Calculs Mixte'!AF56,OFFSET('Calculs Mixte'!AF93,0,-$C$84,1,1))</f>
        <v>0.59030293679999346</v>
      </c>
      <c r="AG93" s="4">
        <f ca="1">IF(AI$8&lt;'Maintenance Mixte'!$I$7,'Calculs Mixte'!AG56,OFFSET('Calculs Mixte'!AG93,0,-$C$84,1,1))</f>
        <v>0.74543417448696103</v>
      </c>
      <c r="AH93" s="4">
        <f ca="1">IF(AJ$8&lt;'Maintenance Mixte'!$I$7,'Calculs Mixte'!AH56,OFFSET('Calculs Mixte'!AH93,0,-$C$84,1,1))</f>
        <v>1.1103321013817187</v>
      </c>
      <c r="AI93" s="4">
        <f ca="1">IF(AK$8&lt;'Maintenance Mixte'!$I$7,'Calculs Mixte'!AI56,OFFSET('Calculs Mixte'!AI93,0,-$C$84,1,1))</f>
        <v>1.5976498243993336</v>
      </c>
      <c r="AJ93" s="4">
        <f ca="1">IF(AL$8&lt;'Maintenance Mixte'!$I$7,'Calculs Mixte'!AJ56,OFFSET('Calculs Mixte'!AJ93,0,-$C$84,1,1))</f>
        <v>2.1012326380154023</v>
      </c>
      <c r="AK93" s="4">
        <f ca="1">IF(AM$8&lt;'Maintenance Mixte'!$I$7,'Calculs Mixte'!AK56,OFFSET('Calculs Mixte'!AK93,0,-$C$84,1,1))</f>
        <v>2.5678370796014183</v>
      </c>
      <c r="AL93" s="4">
        <f ca="1">IF(AN$8&lt;'Maintenance Mixte'!$I$7,'Calculs Mixte'!AL56,OFFSET('Calculs Mixte'!AL93,0,-$C$84,1,1))</f>
        <v>2.9447478105224061</v>
      </c>
      <c r="AM93" s="4">
        <f ca="1">IF(AO$8&lt;'Maintenance Mixte'!$I$7,'Calculs Mixte'!AM56,OFFSET('Calculs Mixte'!AM93,0,-$C$84,1,1))</f>
        <v>3.1881037766818503</v>
      </c>
      <c r="AN93" s="4">
        <f ca="1">IF(AP$8&lt;'Maintenance Mixte'!$I$7,'Calculs Mixte'!AN56,OFFSET('Calculs Mixte'!AN93,0,-$C$84,1,1))</f>
        <v>3.2894049167409749</v>
      </c>
      <c r="AO93" s="4">
        <f ca="1">IF(AQ$8&lt;'Maintenance Mixte'!$I$7,'Calculs Mixte'!AO56,OFFSET('Calculs Mixte'!AO93,0,-$C$84,1,1))</f>
        <v>3.266637589598294</v>
      </c>
      <c r="AP93" s="4">
        <f ca="1">IF(AR$8&lt;'Maintenance Mixte'!$I$7,'Calculs Mixte'!AP56,OFFSET('Calculs Mixte'!AP93,0,-$C$84,1,1))</f>
        <v>3.1192673476905219</v>
      </c>
      <c r="AQ93" s="4">
        <f ca="1">IF(AS$8&lt;'Maintenance Mixte'!$I$7,'Calculs Mixte'!AQ56,OFFSET('Calculs Mixte'!AQ93,0,-$C$84,1,1))</f>
        <v>0</v>
      </c>
      <c r="AR93" s="4">
        <f ca="1">IF(AT$8&lt;'Maintenance Mixte'!$I$7,'Calculs Mixte'!AR56,OFFSET('Calculs Mixte'!AR93,0,-$C$84,1,1))</f>
        <v>0</v>
      </c>
      <c r="AS93" s="4">
        <f ca="1">IF(AU$8&lt;'Maintenance Mixte'!$I$7,'Calculs Mixte'!AS56,OFFSET('Calculs Mixte'!AS93,0,-$C$84,1,1))</f>
        <v>0</v>
      </c>
      <c r="AT93" s="4">
        <f ca="1">IF(AV$8&lt;'Maintenance Mixte'!$I$7,'Calculs Mixte'!AT56,OFFSET('Calculs Mixte'!AT93,0,-$C$84,1,1))</f>
        <v>0</v>
      </c>
      <c r="AU93" s="4">
        <f ca="1">IF(AW$8&lt;'Maintenance Mixte'!$I$7,'Calculs Mixte'!AU56,OFFSET('Calculs Mixte'!AU93,0,-$C$84,1,1))</f>
        <v>0</v>
      </c>
      <c r="AV93" s="4">
        <f ca="1">IF(AX$8&lt;'Maintenance Mixte'!$I$7,'Calculs Mixte'!AV56,OFFSET('Calculs Mixte'!AV93,0,-$C$84,1,1))</f>
        <v>0</v>
      </c>
      <c r="AW93" s="4">
        <f ca="1">IF(AY$8&lt;'Maintenance Mixte'!$I$7,'Calculs Mixte'!AW56,OFFSET('Calculs Mixte'!AW93,0,-$C$84,1,1))</f>
        <v>0</v>
      </c>
      <c r="AX93" s="4">
        <f ca="1">IF(AZ$8&lt;'Maintenance Mixte'!$I$7,'Calculs Mixte'!AX56,OFFSET('Calculs Mixte'!AX93,0,-$C$84,1,1))</f>
        <v>89.52000000000001</v>
      </c>
      <c r="AY93" s="4">
        <f ca="1">IF(BA$8&lt;'Maintenance Mixte'!$I$7,'Calculs Mixte'!AY56,OFFSET('Calculs Mixte'!AY93,0,-$C$84,1,1))</f>
        <v>0.86834400000000367</v>
      </c>
      <c r="AZ93" s="4">
        <f ca="1">IF(BB$8&lt;'Maintenance Mixte'!$I$7,'Calculs Mixte'!AZ56,OFFSET('Calculs Mixte'!AZ93,0,-$C$84,1,1))</f>
        <v>0.59030293679999346</v>
      </c>
      <c r="BA93" s="4">
        <f ca="1">IF(BC$8&lt;'Maintenance Mixte'!$I$7,'Calculs Mixte'!BA56,OFFSET('Calculs Mixte'!BA93,0,-$C$84,1,1))</f>
        <v>0.74543417448696103</v>
      </c>
    </row>
    <row r="94" spans="2:53" x14ac:dyDescent="0.25">
      <c r="B94" s="137">
        <v>8</v>
      </c>
      <c r="C94" s="4">
        <f ca="1">IF(E$8&lt;'Maintenance Mixte'!$I$7,'Calculs Mixte'!C57,OFFSET('Calculs Mixte'!C94,0,-$C$84,1,1))</f>
        <v>0</v>
      </c>
      <c r="D94" s="4">
        <f ca="1">IF(F$8&lt;'Maintenance Mixte'!$I$7,'Calculs Mixte'!D57,OFFSET('Calculs Mixte'!D94,0,-$C$84,1,1))</f>
        <v>0</v>
      </c>
      <c r="E94" s="4">
        <f ca="1">IF(G$8&lt;'Maintenance Mixte'!$I$7,'Calculs Mixte'!E57,OFFSET('Calculs Mixte'!E94,0,-$C$84,1,1))</f>
        <v>0</v>
      </c>
      <c r="F94" s="4">
        <f ca="1">IF(H$8&lt;'Maintenance Mixte'!$I$7,'Calculs Mixte'!F57,OFFSET('Calculs Mixte'!F94,0,-$C$84,1,1))</f>
        <v>0</v>
      </c>
      <c r="G94" s="4">
        <f ca="1">IF(I$8&lt;'Maintenance Mixte'!$I$7,'Calculs Mixte'!G57,OFFSET('Calculs Mixte'!G94,0,-$C$84,1,1))</f>
        <v>0</v>
      </c>
      <c r="H94" s="4">
        <f ca="1">IF(J$8&lt;'Maintenance Mixte'!$I$7,'Calculs Mixte'!H57,OFFSET('Calculs Mixte'!H94,0,-$C$84,1,1))</f>
        <v>0</v>
      </c>
      <c r="I94" s="4">
        <f ca="1">IF(K$8&lt;'Maintenance Mixte'!$I$7,'Calculs Mixte'!I57,OFFSET('Calculs Mixte'!I94,0,-$C$84,1,1))</f>
        <v>0</v>
      </c>
      <c r="J94" s="4">
        <f ca="1">IF(L$8&lt;'Maintenance Mixte'!$I$7,'Calculs Mixte'!J57,OFFSET('Calculs Mixte'!J94,0,-$C$84,1,1))</f>
        <v>0</v>
      </c>
      <c r="K94" s="4">
        <f ca="1">IF(M$8&lt;'Maintenance Mixte'!$I$7,'Calculs Mixte'!K57,OFFSET('Calculs Mixte'!K94,0,-$C$84,1,1))</f>
        <v>86.360000000000014</v>
      </c>
      <c r="L94" s="4">
        <f ca="1">IF(N$8&lt;'Maintenance Mixte'!$I$7,'Calculs Mixte'!L57,OFFSET('Calculs Mixte'!L94,0,-$C$84,1,1))</f>
        <v>0.83769200000000354</v>
      </c>
      <c r="M94" s="4">
        <f ca="1">IF(O$8&lt;'Maintenance Mixte'!$I$7,'Calculs Mixte'!M57,OFFSET('Calculs Mixte'!M94,0,-$C$84,1,1))</f>
        <v>0.56946561239999371</v>
      </c>
      <c r="N94" s="4">
        <f ca="1">IF(P$8&lt;'Maintenance Mixte'!$I$7,'Calculs Mixte'!N57,OFFSET('Calculs Mixte'!N94,0,-$C$84,1,1))</f>
        <v>0.71912081444028098</v>
      </c>
      <c r="O94" s="4">
        <f ca="1">IF(Q$8&lt;'Maintenance Mixte'!$I$7,'Calculs Mixte'!O57,OFFSET('Calculs Mixte'!O94,0,-$C$84,1,1))</f>
        <v>1.0711380727806661</v>
      </c>
      <c r="P94" s="4">
        <f ca="1">IF(R$8&lt;'Maintenance Mixte'!$I$7,'Calculs Mixte'!P57,OFFSET('Calculs Mixte'!P94,0,-$C$84,1,1))</f>
        <v>1.5412537850215198</v>
      </c>
      <c r="Q94" s="4">
        <f ca="1">IF(S$8&lt;'Maintenance Mixte'!$I$7,'Calculs Mixte'!Q57,OFFSET('Calculs Mixte'!Q94,0,-$C$84,1,1))</f>
        <v>2.0270604403374679</v>
      </c>
      <c r="R94" s="4">
        <f ca="1">IF(T$8&lt;'Maintenance Mixte'!$I$7,'Calculs Mixte'!R57,OFFSET('Calculs Mixte'!R94,0,-$C$84,1,1))</f>
        <v>2.4771940370238883</v>
      </c>
      <c r="S94" s="4">
        <f ca="1">IF(U$8&lt;'Maintenance Mixte'!$I$7,'Calculs Mixte'!S57,OFFSET('Calculs Mixte'!S94,0,-$C$84,1,1))</f>
        <v>2.8408000549230898</v>
      </c>
      <c r="T94" s="4">
        <f ca="1">IF(V$8&lt;'Maintenance Mixte'!$I$7,'Calculs Mixte'!T57,OFFSET('Calculs Mixte'!T94,0,-$C$84,1,1))</f>
        <v>3.0755657077105072</v>
      </c>
      <c r="U94" s="4">
        <f ca="1">IF(W$8&lt;'Maintenance Mixte'!$I$7,'Calculs Mixte'!U57,OFFSET('Calculs Mixte'!U94,0,-$C$84,1,1))</f>
        <v>3.1732909808953371</v>
      </c>
      <c r="V94" s="4">
        <f ca="1">IF(X$8&lt;'Maintenance Mixte'!$I$7,'Calculs Mixte'!V57,OFFSET('Calculs Mixte'!V94,0,-$C$84,1,1))</f>
        <v>3.1513273261584973</v>
      </c>
      <c r="W94" s="4">
        <f ca="1">IF(Y$8&lt;'Maintenance Mixte'!$I$7,'Calculs Mixte'!W57,OFFSET('Calculs Mixte'!W94,0,-$C$84,1,1))</f>
        <v>0</v>
      </c>
      <c r="X94" s="4">
        <f ca="1">IF(Z$8&lt;'Maintenance Mixte'!$I$7,'Calculs Mixte'!X57,OFFSET('Calculs Mixte'!X94,0,-$C$84,1,1))</f>
        <v>0</v>
      </c>
      <c r="Y94" s="4">
        <f ca="1">IF(AA$8&lt;'Maintenance Mixte'!$I$7,'Calculs Mixte'!Y57,OFFSET('Calculs Mixte'!Y94,0,-$C$84,1,1))</f>
        <v>0</v>
      </c>
      <c r="Z94" s="4">
        <f ca="1">IF(AB$8&lt;'Maintenance Mixte'!$I$7,'Calculs Mixte'!Z57,OFFSET('Calculs Mixte'!Z94,0,-$C$84,1,1))</f>
        <v>0</v>
      </c>
      <c r="AA94" s="4">
        <f ca="1">IF(AC$8&lt;'Maintenance Mixte'!$I$7,'Calculs Mixte'!AA57,OFFSET('Calculs Mixte'!AA94,0,-$C$84,1,1))</f>
        <v>0</v>
      </c>
      <c r="AB94" s="4">
        <f ca="1">IF(AD$8&lt;'Maintenance Mixte'!$I$7,'Calculs Mixte'!AB57,OFFSET('Calculs Mixte'!AB94,0,-$C$84,1,1))</f>
        <v>0</v>
      </c>
      <c r="AC94" s="4">
        <f ca="1">IF(AE$8&lt;'Maintenance Mixte'!$I$7,'Calculs Mixte'!AC57,OFFSET('Calculs Mixte'!AC94,0,-$C$84,1,1))</f>
        <v>0</v>
      </c>
      <c r="AD94" s="4">
        <f ca="1">IF(AF$8&lt;'Maintenance Mixte'!$I$7,'Calculs Mixte'!AD57,OFFSET('Calculs Mixte'!AD94,0,-$C$84,1,1))</f>
        <v>0</v>
      </c>
      <c r="AE94" s="4">
        <f ca="1">IF(AG$8&lt;'Maintenance Mixte'!$I$7,'Calculs Mixte'!AE57,OFFSET('Calculs Mixte'!AE94,0,-$C$84,1,1))</f>
        <v>86.360000000000014</v>
      </c>
      <c r="AF94" s="4">
        <f ca="1">IF(AH$8&lt;'Maintenance Mixte'!$I$7,'Calculs Mixte'!AF57,OFFSET('Calculs Mixte'!AF94,0,-$C$84,1,1))</f>
        <v>0.83769200000000354</v>
      </c>
      <c r="AG94" s="4">
        <f ca="1">IF(AI$8&lt;'Maintenance Mixte'!$I$7,'Calculs Mixte'!AG57,OFFSET('Calculs Mixte'!AG94,0,-$C$84,1,1))</f>
        <v>0.56946561239999371</v>
      </c>
      <c r="AH94" s="4">
        <f ca="1">IF(AJ$8&lt;'Maintenance Mixte'!$I$7,'Calculs Mixte'!AH57,OFFSET('Calculs Mixte'!AH94,0,-$C$84,1,1))</f>
        <v>0.71912081444028098</v>
      </c>
      <c r="AI94" s="4">
        <f ca="1">IF(AK$8&lt;'Maintenance Mixte'!$I$7,'Calculs Mixte'!AI57,OFFSET('Calculs Mixte'!AI94,0,-$C$84,1,1))</f>
        <v>1.0711380727806661</v>
      </c>
      <c r="AJ94" s="4">
        <f ca="1">IF(AL$8&lt;'Maintenance Mixte'!$I$7,'Calculs Mixte'!AJ57,OFFSET('Calculs Mixte'!AJ94,0,-$C$84,1,1))</f>
        <v>1.5412537850215198</v>
      </c>
      <c r="AK94" s="4">
        <f ca="1">IF(AM$8&lt;'Maintenance Mixte'!$I$7,'Calculs Mixte'!AK57,OFFSET('Calculs Mixte'!AK94,0,-$C$84,1,1))</f>
        <v>2.0270604403374679</v>
      </c>
      <c r="AL94" s="4">
        <f ca="1">IF(AN$8&lt;'Maintenance Mixte'!$I$7,'Calculs Mixte'!AL57,OFFSET('Calculs Mixte'!AL94,0,-$C$84,1,1))</f>
        <v>2.4771940370238883</v>
      </c>
      <c r="AM94" s="4">
        <f ca="1">IF(AO$8&lt;'Maintenance Mixte'!$I$7,'Calculs Mixte'!AM57,OFFSET('Calculs Mixte'!AM94,0,-$C$84,1,1))</f>
        <v>2.8408000549230898</v>
      </c>
      <c r="AN94" s="4">
        <f ca="1">IF(AP$8&lt;'Maintenance Mixte'!$I$7,'Calculs Mixte'!AN57,OFFSET('Calculs Mixte'!AN94,0,-$C$84,1,1))</f>
        <v>3.0755657077105072</v>
      </c>
      <c r="AO94" s="4">
        <f ca="1">IF(AQ$8&lt;'Maintenance Mixte'!$I$7,'Calculs Mixte'!AO57,OFFSET('Calculs Mixte'!AO94,0,-$C$84,1,1))</f>
        <v>3.1732909808953371</v>
      </c>
      <c r="AP94" s="4">
        <f ca="1">IF(AR$8&lt;'Maintenance Mixte'!$I$7,'Calculs Mixte'!AP57,OFFSET('Calculs Mixte'!AP94,0,-$C$84,1,1))</f>
        <v>3.1513273261584973</v>
      </c>
      <c r="AQ94" s="4">
        <f ca="1">IF(AS$8&lt;'Maintenance Mixte'!$I$7,'Calculs Mixte'!AQ57,OFFSET('Calculs Mixte'!AQ94,0,-$C$84,1,1))</f>
        <v>0</v>
      </c>
      <c r="AR94" s="4">
        <f ca="1">IF(AT$8&lt;'Maintenance Mixte'!$I$7,'Calculs Mixte'!AR57,OFFSET('Calculs Mixte'!AR94,0,-$C$84,1,1))</f>
        <v>0</v>
      </c>
      <c r="AS94" s="4">
        <f ca="1">IF(AU$8&lt;'Maintenance Mixte'!$I$7,'Calculs Mixte'!AS57,OFFSET('Calculs Mixte'!AS94,0,-$C$84,1,1))</f>
        <v>0</v>
      </c>
      <c r="AT94" s="4">
        <f ca="1">IF(AV$8&lt;'Maintenance Mixte'!$I$7,'Calculs Mixte'!AT57,OFFSET('Calculs Mixte'!AT94,0,-$C$84,1,1))</f>
        <v>0</v>
      </c>
      <c r="AU94" s="4">
        <f ca="1">IF(AW$8&lt;'Maintenance Mixte'!$I$7,'Calculs Mixte'!AU57,OFFSET('Calculs Mixte'!AU94,0,-$C$84,1,1))</f>
        <v>0</v>
      </c>
      <c r="AV94" s="4">
        <f ca="1">IF(AX$8&lt;'Maintenance Mixte'!$I$7,'Calculs Mixte'!AV57,OFFSET('Calculs Mixte'!AV94,0,-$C$84,1,1))</f>
        <v>0</v>
      </c>
      <c r="AW94" s="4">
        <f ca="1">IF(AY$8&lt;'Maintenance Mixte'!$I$7,'Calculs Mixte'!AW57,OFFSET('Calculs Mixte'!AW94,0,-$C$84,1,1))</f>
        <v>0</v>
      </c>
      <c r="AX94" s="4">
        <f ca="1">IF(AZ$8&lt;'Maintenance Mixte'!$I$7,'Calculs Mixte'!AX57,OFFSET('Calculs Mixte'!AX94,0,-$C$84,1,1))</f>
        <v>0</v>
      </c>
      <c r="AY94" s="4">
        <f ca="1">IF(BA$8&lt;'Maintenance Mixte'!$I$7,'Calculs Mixte'!AY57,OFFSET('Calculs Mixte'!AY94,0,-$C$84,1,1))</f>
        <v>86.360000000000014</v>
      </c>
      <c r="AZ94" s="4">
        <f ca="1">IF(BB$8&lt;'Maintenance Mixte'!$I$7,'Calculs Mixte'!AZ57,OFFSET('Calculs Mixte'!AZ94,0,-$C$84,1,1))</f>
        <v>0.83769200000000354</v>
      </c>
      <c r="BA94" s="4">
        <f ca="1">IF(BC$8&lt;'Maintenance Mixte'!$I$7,'Calculs Mixte'!BA57,OFFSET('Calculs Mixte'!BA94,0,-$C$84,1,1))</f>
        <v>0.56946561239999371</v>
      </c>
    </row>
    <row r="95" spans="2:53" x14ac:dyDescent="0.25">
      <c r="B95" s="137">
        <v>9</v>
      </c>
      <c r="C95" s="4">
        <f ca="1">IF(E$8&lt;'Maintenance Mixte'!$I$7,'Calculs Mixte'!C58,OFFSET('Calculs Mixte'!C95,0,-$C$84,1,1))</f>
        <v>0</v>
      </c>
      <c r="D95" s="4">
        <f ca="1">IF(F$8&lt;'Maintenance Mixte'!$I$7,'Calculs Mixte'!D58,OFFSET('Calculs Mixte'!D95,0,-$C$84,1,1))</f>
        <v>0</v>
      </c>
      <c r="E95" s="4">
        <f ca="1">IF(G$8&lt;'Maintenance Mixte'!$I$7,'Calculs Mixte'!E58,OFFSET('Calculs Mixte'!E95,0,-$C$84,1,1))</f>
        <v>0</v>
      </c>
      <c r="F95" s="4">
        <f ca="1">IF(H$8&lt;'Maintenance Mixte'!$I$7,'Calculs Mixte'!F58,OFFSET('Calculs Mixte'!F95,0,-$C$84,1,1))</f>
        <v>0</v>
      </c>
      <c r="G95" s="4">
        <f ca="1">IF(I$8&lt;'Maintenance Mixte'!$I$7,'Calculs Mixte'!G58,OFFSET('Calculs Mixte'!G95,0,-$C$84,1,1))</f>
        <v>0</v>
      </c>
      <c r="H95" s="4">
        <f ca="1">IF(J$8&lt;'Maintenance Mixte'!$I$7,'Calculs Mixte'!H58,OFFSET('Calculs Mixte'!H95,0,-$C$84,1,1))</f>
        <v>0</v>
      </c>
      <c r="I95" s="4">
        <f ca="1">IF(K$8&lt;'Maintenance Mixte'!$I$7,'Calculs Mixte'!I58,OFFSET('Calculs Mixte'!I95,0,-$C$84,1,1))</f>
        <v>0</v>
      </c>
      <c r="J95" s="4">
        <f ca="1">IF(L$8&lt;'Maintenance Mixte'!$I$7,'Calculs Mixte'!J58,OFFSET('Calculs Mixte'!J95,0,-$C$84,1,1))</f>
        <v>0</v>
      </c>
      <c r="K95" s="4">
        <f ca="1">IF(M$8&lt;'Maintenance Mixte'!$I$7,'Calculs Mixte'!K58,OFFSET('Calculs Mixte'!K95,0,-$C$84,1,1))</f>
        <v>0</v>
      </c>
      <c r="L95" s="4">
        <f ca="1">IF(N$8&lt;'Maintenance Mixte'!$I$7,'Calculs Mixte'!L58,OFFSET('Calculs Mixte'!L95,0,-$C$84,1,1))</f>
        <v>82.98</v>
      </c>
      <c r="M95" s="4">
        <f ca="1">IF(O$8&lt;'Maintenance Mixte'!$I$7,'Calculs Mixte'!M58,OFFSET('Calculs Mixte'!M95,0,-$C$84,1,1))</f>
        <v>0.80490600000000334</v>
      </c>
      <c r="N95" s="4">
        <f ca="1">IF(P$8&lt;'Maintenance Mixte'!$I$7,'Calculs Mixte'!N58,OFFSET('Calculs Mixte'!N95,0,-$C$84,1,1))</f>
        <v>0.54717758819999396</v>
      </c>
      <c r="O95" s="4">
        <f ca="1">IF(Q$8&lt;'Maintenance Mixte'!$I$7,'Calculs Mixte'!O58,OFFSET('Calculs Mixte'!O95,0,-$C$84,1,1))</f>
        <v>0.69097551160554094</v>
      </c>
      <c r="P95" s="4">
        <f ca="1">IF(R$8&lt;'Maintenance Mixte'!$I$7,'Calculs Mixte'!P58,OFFSET('Calculs Mixte'!P95,0,-$C$84,1,1))</f>
        <v>1.0292153459858693</v>
      </c>
      <c r="Q95" s="4">
        <f ca="1">IF(S$8&lt;'Maintenance Mixte'!$I$7,'Calculs Mixte'!Q58,OFFSET('Calculs Mixte'!Q95,0,-$C$84,1,1))</f>
        <v>1.4809314391047441</v>
      </c>
      <c r="R95" s="4">
        <f ca="1">IF(T$8&lt;'Maintenance Mixte'!$I$7,'Calculs Mixte'!R58,OFFSET('Calculs Mixte'!R95,0,-$C$84,1,1))</f>
        <v>1.9477243554794244</v>
      </c>
      <c r="S95" s="4">
        <f ca="1">IF(U$8&lt;'Maintenance Mixte'!$I$7,'Calculs Mixte'!S58,OFFSET('Calculs Mixte'!S95,0,-$C$84,1,1))</f>
        <v>2.380240402874505</v>
      </c>
      <c r="T95" s="4">
        <f ca="1">IF(V$8&lt;'Maintenance Mixte'!$I$7,'Calculs Mixte'!T58,OFFSET('Calculs Mixte'!T95,0,-$C$84,1,1))</f>
        <v>2.7296154302630615</v>
      </c>
      <c r="U95" s="4">
        <f ca="1">IF(W$8&lt;'Maintenance Mixte'!$I$7,'Calculs Mixte'!U58,OFFSET('Calculs Mixte'!U95,0,-$C$84,1,1))</f>
        <v>2.9551927098867283</v>
      </c>
      <c r="V95" s="4">
        <f ca="1">IF(X$8&lt;'Maintenance Mixte'!$I$7,'Calculs Mixte'!V58,OFFSET('Calculs Mixte'!V95,0,-$C$84,1,1))</f>
        <v>3.049093163440193</v>
      </c>
      <c r="W95" s="4">
        <f ca="1">IF(Y$8&lt;'Maintenance Mixte'!$I$7,'Calculs Mixte'!W58,OFFSET('Calculs Mixte'!W95,0,-$C$84,1,1))</f>
        <v>0</v>
      </c>
      <c r="X95" s="4">
        <f ca="1">IF(Z$8&lt;'Maintenance Mixte'!$I$7,'Calculs Mixte'!X58,OFFSET('Calculs Mixte'!X95,0,-$C$84,1,1))</f>
        <v>0</v>
      </c>
      <c r="Y95" s="4">
        <f ca="1">IF(AA$8&lt;'Maintenance Mixte'!$I$7,'Calculs Mixte'!Y58,OFFSET('Calculs Mixte'!Y95,0,-$C$84,1,1))</f>
        <v>0</v>
      </c>
      <c r="Z95" s="4">
        <f ca="1">IF(AB$8&lt;'Maintenance Mixte'!$I$7,'Calculs Mixte'!Z58,OFFSET('Calculs Mixte'!Z95,0,-$C$84,1,1))</f>
        <v>0</v>
      </c>
      <c r="AA95" s="4">
        <f ca="1">IF(AC$8&lt;'Maintenance Mixte'!$I$7,'Calculs Mixte'!AA58,OFFSET('Calculs Mixte'!AA95,0,-$C$84,1,1))</f>
        <v>0</v>
      </c>
      <c r="AB95" s="4">
        <f ca="1">IF(AD$8&lt;'Maintenance Mixte'!$I$7,'Calculs Mixte'!AB58,OFFSET('Calculs Mixte'!AB95,0,-$C$84,1,1))</f>
        <v>0</v>
      </c>
      <c r="AC95" s="4">
        <f ca="1">IF(AE$8&lt;'Maintenance Mixte'!$I$7,'Calculs Mixte'!AC58,OFFSET('Calculs Mixte'!AC95,0,-$C$84,1,1))</f>
        <v>0</v>
      </c>
      <c r="AD95" s="4">
        <f ca="1">IF(AF$8&lt;'Maintenance Mixte'!$I$7,'Calculs Mixte'!AD58,OFFSET('Calculs Mixte'!AD95,0,-$C$84,1,1))</f>
        <v>0</v>
      </c>
      <c r="AE95" s="4">
        <f ca="1">IF(AG$8&lt;'Maintenance Mixte'!$I$7,'Calculs Mixte'!AE58,OFFSET('Calculs Mixte'!AE95,0,-$C$84,1,1))</f>
        <v>0</v>
      </c>
      <c r="AF95" s="4">
        <f ca="1">IF(AH$8&lt;'Maintenance Mixte'!$I$7,'Calculs Mixte'!AF58,OFFSET('Calculs Mixte'!AF95,0,-$C$84,1,1))</f>
        <v>82.98</v>
      </c>
      <c r="AG95" s="4">
        <f ca="1">IF(AI$8&lt;'Maintenance Mixte'!$I$7,'Calculs Mixte'!AG58,OFFSET('Calculs Mixte'!AG95,0,-$C$84,1,1))</f>
        <v>0.80490600000000334</v>
      </c>
      <c r="AH95" s="4">
        <f ca="1">IF(AJ$8&lt;'Maintenance Mixte'!$I$7,'Calculs Mixte'!AH58,OFFSET('Calculs Mixte'!AH95,0,-$C$84,1,1))</f>
        <v>0.54717758819999396</v>
      </c>
      <c r="AI95" s="4">
        <f ca="1">IF(AK$8&lt;'Maintenance Mixte'!$I$7,'Calculs Mixte'!AI58,OFFSET('Calculs Mixte'!AI95,0,-$C$84,1,1))</f>
        <v>0.69097551160554094</v>
      </c>
      <c r="AJ95" s="4">
        <f ca="1">IF(AL$8&lt;'Maintenance Mixte'!$I$7,'Calculs Mixte'!AJ58,OFFSET('Calculs Mixte'!AJ95,0,-$C$84,1,1))</f>
        <v>1.0292153459858693</v>
      </c>
      <c r="AK95" s="4">
        <f ca="1">IF(AM$8&lt;'Maintenance Mixte'!$I$7,'Calculs Mixte'!AK58,OFFSET('Calculs Mixte'!AK95,0,-$C$84,1,1))</f>
        <v>1.4809314391047441</v>
      </c>
      <c r="AL95" s="4">
        <f ca="1">IF(AN$8&lt;'Maintenance Mixte'!$I$7,'Calculs Mixte'!AL58,OFFSET('Calculs Mixte'!AL95,0,-$C$84,1,1))</f>
        <v>1.9477243554794244</v>
      </c>
      <c r="AM95" s="4">
        <f ca="1">IF(AO$8&lt;'Maintenance Mixte'!$I$7,'Calculs Mixte'!AM58,OFFSET('Calculs Mixte'!AM95,0,-$C$84,1,1))</f>
        <v>2.380240402874505</v>
      </c>
      <c r="AN95" s="4">
        <f ca="1">IF(AP$8&lt;'Maintenance Mixte'!$I$7,'Calculs Mixte'!AN58,OFFSET('Calculs Mixte'!AN95,0,-$C$84,1,1))</f>
        <v>2.7296154302630615</v>
      </c>
      <c r="AO95" s="4">
        <f ca="1">IF(AQ$8&lt;'Maintenance Mixte'!$I$7,'Calculs Mixte'!AO58,OFFSET('Calculs Mixte'!AO95,0,-$C$84,1,1))</f>
        <v>2.9551927098867283</v>
      </c>
      <c r="AP95" s="4">
        <f ca="1">IF(AR$8&lt;'Maintenance Mixte'!$I$7,'Calculs Mixte'!AP58,OFFSET('Calculs Mixte'!AP95,0,-$C$84,1,1))</f>
        <v>3.049093163440193</v>
      </c>
      <c r="AQ95" s="4">
        <f ca="1">IF(AS$8&lt;'Maintenance Mixte'!$I$7,'Calculs Mixte'!AQ58,OFFSET('Calculs Mixte'!AQ95,0,-$C$84,1,1))</f>
        <v>0</v>
      </c>
      <c r="AR95" s="4">
        <f ca="1">IF(AT$8&lt;'Maintenance Mixte'!$I$7,'Calculs Mixte'!AR58,OFFSET('Calculs Mixte'!AR95,0,-$C$84,1,1))</f>
        <v>0</v>
      </c>
      <c r="AS95" s="4">
        <f ca="1">IF(AU$8&lt;'Maintenance Mixte'!$I$7,'Calculs Mixte'!AS58,OFFSET('Calculs Mixte'!AS95,0,-$C$84,1,1))</f>
        <v>0</v>
      </c>
      <c r="AT95" s="4">
        <f ca="1">IF(AV$8&lt;'Maintenance Mixte'!$I$7,'Calculs Mixte'!AT58,OFFSET('Calculs Mixte'!AT95,0,-$C$84,1,1))</f>
        <v>0</v>
      </c>
      <c r="AU95" s="4">
        <f ca="1">IF(AW$8&lt;'Maintenance Mixte'!$I$7,'Calculs Mixte'!AU58,OFFSET('Calculs Mixte'!AU95,0,-$C$84,1,1))</f>
        <v>0</v>
      </c>
      <c r="AV95" s="4">
        <f ca="1">IF(AX$8&lt;'Maintenance Mixte'!$I$7,'Calculs Mixte'!AV58,OFFSET('Calculs Mixte'!AV95,0,-$C$84,1,1))</f>
        <v>0</v>
      </c>
      <c r="AW95" s="4">
        <f ca="1">IF(AY$8&lt;'Maintenance Mixte'!$I$7,'Calculs Mixte'!AW58,OFFSET('Calculs Mixte'!AW95,0,-$C$84,1,1))</f>
        <v>0</v>
      </c>
      <c r="AX95" s="4">
        <f ca="1">IF(AZ$8&lt;'Maintenance Mixte'!$I$7,'Calculs Mixte'!AX58,OFFSET('Calculs Mixte'!AX95,0,-$C$84,1,1))</f>
        <v>0</v>
      </c>
      <c r="AY95" s="4">
        <f ca="1">IF(BA$8&lt;'Maintenance Mixte'!$I$7,'Calculs Mixte'!AY58,OFFSET('Calculs Mixte'!AY95,0,-$C$84,1,1))</f>
        <v>0</v>
      </c>
      <c r="AZ95" s="4">
        <f ca="1">IF(BB$8&lt;'Maintenance Mixte'!$I$7,'Calculs Mixte'!AZ58,OFFSET('Calculs Mixte'!AZ95,0,-$C$84,1,1))</f>
        <v>82.98</v>
      </c>
      <c r="BA95" s="4">
        <f ca="1">IF(BC$8&lt;'Maintenance Mixte'!$I$7,'Calculs Mixte'!BA58,OFFSET('Calculs Mixte'!BA95,0,-$C$84,1,1))</f>
        <v>0.80490600000000334</v>
      </c>
    </row>
    <row r="96" spans="2:53" x14ac:dyDescent="0.25">
      <c r="B96" s="137">
        <v>10</v>
      </c>
      <c r="C96" s="4">
        <f ca="1">IF(E$8&lt;'Maintenance Mixte'!$I$7,'Calculs Mixte'!C59,OFFSET('Calculs Mixte'!C96,0,-$C$84,1,1))</f>
        <v>0</v>
      </c>
      <c r="D96" s="4">
        <f ca="1">IF(F$8&lt;'Maintenance Mixte'!$I$7,'Calculs Mixte'!D59,OFFSET('Calculs Mixte'!D96,0,-$C$84,1,1))</f>
        <v>0</v>
      </c>
      <c r="E96" s="4">
        <f ca="1">IF(G$8&lt;'Maintenance Mixte'!$I$7,'Calculs Mixte'!E59,OFFSET('Calculs Mixte'!E96,0,-$C$84,1,1))</f>
        <v>0</v>
      </c>
      <c r="F96" s="4">
        <f ca="1">IF(H$8&lt;'Maintenance Mixte'!$I$7,'Calculs Mixte'!F59,OFFSET('Calculs Mixte'!F96,0,-$C$84,1,1))</f>
        <v>0</v>
      </c>
      <c r="G96" s="4">
        <f ca="1">IF(I$8&lt;'Maintenance Mixte'!$I$7,'Calculs Mixte'!G59,OFFSET('Calculs Mixte'!G96,0,-$C$84,1,1))</f>
        <v>0</v>
      </c>
      <c r="H96" s="4">
        <f ca="1">IF(J$8&lt;'Maintenance Mixte'!$I$7,'Calculs Mixte'!H59,OFFSET('Calculs Mixte'!H96,0,-$C$84,1,1))</f>
        <v>0</v>
      </c>
      <c r="I96" s="4">
        <f ca="1">IF(K$8&lt;'Maintenance Mixte'!$I$7,'Calculs Mixte'!I59,OFFSET('Calculs Mixte'!I96,0,-$C$84,1,1))</f>
        <v>0</v>
      </c>
      <c r="J96" s="4">
        <f ca="1">IF(L$8&lt;'Maintenance Mixte'!$I$7,'Calculs Mixte'!J59,OFFSET('Calculs Mixte'!J96,0,-$C$84,1,1))</f>
        <v>0</v>
      </c>
      <c r="K96" s="4">
        <f ca="1">IF(M$8&lt;'Maintenance Mixte'!$I$7,'Calculs Mixte'!K59,OFFSET('Calculs Mixte'!K96,0,-$C$84,1,1))</f>
        <v>0</v>
      </c>
      <c r="L96" s="4">
        <f ca="1">IF(N$8&lt;'Maintenance Mixte'!$I$7,'Calculs Mixte'!L59,OFFSET('Calculs Mixte'!L96,0,-$C$84,1,1))</f>
        <v>0</v>
      </c>
      <c r="M96" s="4">
        <f ca="1">IF(O$8&lt;'Maintenance Mixte'!$I$7,'Calculs Mixte'!M59,OFFSET('Calculs Mixte'!M96,0,-$C$84,1,1))</f>
        <v>79.550000000000011</v>
      </c>
      <c r="N96" s="4">
        <f ca="1">IF(P$8&lt;'Maintenance Mixte'!$I$7,'Calculs Mixte'!N59,OFFSET('Calculs Mixte'!N96,0,-$C$84,1,1))</f>
        <v>0.77163500000000318</v>
      </c>
      <c r="O96" s="4">
        <f ca="1">IF(Q$8&lt;'Maintenance Mixte'!$I$7,'Calculs Mixte'!O59,OFFSET('Calculs Mixte'!O96,0,-$C$84,1,1))</f>
        <v>0.52455985949999417</v>
      </c>
      <c r="P96" s="4">
        <f ca="1">IF(R$8&lt;'Maintenance Mixte'!$I$7,'Calculs Mixte'!P59,OFFSET('Calculs Mixte'!P96,0,-$C$84,1,1))</f>
        <v>0.66241385813715092</v>
      </c>
      <c r="Q96" s="4">
        <f ca="1">IF(S$8&lt;'Maintenance Mixte'!$I$7,'Calculs Mixte'!Q59,OFFSET('Calculs Mixte'!Q96,0,-$C$84,1,1))</f>
        <v>0.98667246051067614</v>
      </c>
      <c r="R96" s="4">
        <f ca="1">IF(T$8&lt;'Maintenance Mixte'!$I$7,'Calculs Mixte'!R59,OFFSET('Calculs Mixte'!R96,0,-$C$84,1,1))</f>
        <v>1.4197167507927499</v>
      </c>
      <c r="S96" s="4">
        <f ca="1">IF(U$8&lt;'Maintenance Mixte'!$I$7,'Calculs Mixte'!S59,OFFSET('Calculs Mixte'!S96,0,-$C$84,1,1))</f>
        <v>1.8672146598986288</v>
      </c>
      <c r="T96" s="4">
        <f ca="1">IF(V$8&lt;'Maintenance Mixte'!$I$7,'Calculs Mixte'!T59,OFFSET('Calculs Mixte'!T96,0,-$C$84,1,1))</f>
        <v>2.2818525433678825</v>
      </c>
      <c r="U96" s="4">
        <f ca="1">IF(W$8&lt;'Maintenance Mixte'!$I$7,'Calculs Mixte'!U59,OFFSET('Calculs Mixte'!U96,0,-$C$84,1,1))</f>
        <v>2.6167860626346897</v>
      </c>
      <c r="V96" s="4">
        <f ca="1">IF(X$8&lt;'Maintenance Mixte'!$I$7,'Calculs Mixte'!V59,OFFSET('Calculs Mixte'!V96,0,-$C$84,1,1))</f>
        <v>2.8330390464146689</v>
      </c>
      <c r="W96" s="4">
        <f ca="1">IF(Y$8&lt;'Maintenance Mixte'!$I$7,'Calculs Mixte'!W59,OFFSET('Calculs Mixte'!W96,0,-$C$84,1,1))</f>
        <v>0</v>
      </c>
      <c r="X96" s="4">
        <f ca="1">IF(Z$8&lt;'Maintenance Mixte'!$I$7,'Calculs Mixte'!X59,OFFSET('Calculs Mixte'!X96,0,-$C$84,1,1))</f>
        <v>0</v>
      </c>
      <c r="Y96" s="4">
        <f ca="1">IF(AA$8&lt;'Maintenance Mixte'!$I$7,'Calculs Mixte'!Y59,OFFSET('Calculs Mixte'!Y96,0,-$C$84,1,1))</f>
        <v>0</v>
      </c>
      <c r="Z96" s="4">
        <f ca="1">IF(AB$8&lt;'Maintenance Mixte'!$I$7,'Calculs Mixte'!Z59,OFFSET('Calculs Mixte'!Z96,0,-$C$84,1,1))</f>
        <v>0</v>
      </c>
      <c r="AA96" s="4">
        <f ca="1">IF(AC$8&lt;'Maintenance Mixte'!$I$7,'Calculs Mixte'!AA59,OFFSET('Calculs Mixte'!AA96,0,-$C$84,1,1))</f>
        <v>0</v>
      </c>
      <c r="AB96" s="4">
        <f ca="1">IF(AD$8&lt;'Maintenance Mixte'!$I$7,'Calculs Mixte'!AB59,OFFSET('Calculs Mixte'!AB96,0,-$C$84,1,1))</f>
        <v>0</v>
      </c>
      <c r="AC96" s="4">
        <f ca="1">IF(AE$8&lt;'Maintenance Mixte'!$I$7,'Calculs Mixte'!AC59,OFFSET('Calculs Mixte'!AC96,0,-$C$84,1,1))</f>
        <v>0</v>
      </c>
      <c r="AD96" s="4">
        <f ca="1">IF(AF$8&lt;'Maintenance Mixte'!$I$7,'Calculs Mixte'!AD59,OFFSET('Calculs Mixte'!AD96,0,-$C$84,1,1))</f>
        <v>0</v>
      </c>
      <c r="AE96" s="4">
        <f ca="1">IF(AG$8&lt;'Maintenance Mixte'!$I$7,'Calculs Mixte'!AE59,OFFSET('Calculs Mixte'!AE96,0,-$C$84,1,1))</f>
        <v>0</v>
      </c>
      <c r="AF96" s="4">
        <f ca="1">IF(AH$8&lt;'Maintenance Mixte'!$I$7,'Calculs Mixte'!AF59,OFFSET('Calculs Mixte'!AF96,0,-$C$84,1,1))</f>
        <v>0</v>
      </c>
      <c r="AG96" s="4">
        <f ca="1">IF(AI$8&lt;'Maintenance Mixte'!$I$7,'Calculs Mixte'!AG59,OFFSET('Calculs Mixte'!AG96,0,-$C$84,1,1))</f>
        <v>79.550000000000011</v>
      </c>
      <c r="AH96" s="4">
        <f ca="1">IF(AJ$8&lt;'Maintenance Mixte'!$I$7,'Calculs Mixte'!AH59,OFFSET('Calculs Mixte'!AH96,0,-$C$84,1,1))</f>
        <v>0.77163500000000318</v>
      </c>
      <c r="AI96" s="4">
        <f ca="1">IF(AK$8&lt;'Maintenance Mixte'!$I$7,'Calculs Mixte'!AI59,OFFSET('Calculs Mixte'!AI96,0,-$C$84,1,1))</f>
        <v>0.52455985949999417</v>
      </c>
      <c r="AJ96" s="4">
        <f ca="1">IF(AL$8&lt;'Maintenance Mixte'!$I$7,'Calculs Mixte'!AJ59,OFFSET('Calculs Mixte'!AJ96,0,-$C$84,1,1))</f>
        <v>0.66241385813715092</v>
      </c>
      <c r="AK96" s="4">
        <f ca="1">IF(AM$8&lt;'Maintenance Mixte'!$I$7,'Calculs Mixte'!AK59,OFFSET('Calculs Mixte'!AK96,0,-$C$84,1,1))</f>
        <v>0.98667246051067614</v>
      </c>
      <c r="AL96" s="4">
        <f ca="1">IF(AN$8&lt;'Maintenance Mixte'!$I$7,'Calculs Mixte'!AL59,OFFSET('Calculs Mixte'!AL96,0,-$C$84,1,1))</f>
        <v>1.4197167507927499</v>
      </c>
      <c r="AM96" s="4">
        <f ca="1">IF(AO$8&lt;'Maintenance Mixte'!$I$7,'Calculs Mixte'!AM59,OFFSET('Calculs Mixte'!AM96,0,-$C$84,1,1))</f>
        <v>1.8672146598986288</v>
      </c>
      <c r="AN96" s="4">
        <f ca="1">IF(AP$8&lt;'Maintenance Mixte'!$I$7,'Calculs Mixte'!AN59,OFFSET('Calculs Mixte'!AN96,0,-$C$84,1,1))</f>
        <v>2.2818525433678825</v>
      </c>
      <c r="AO96" s="4">
        <f ca="1">IF(AQ$8&lt;'Maintenance Mixte'!$I$7,'Calculs Mixte'!AO59,OFFSET('Calculs Mixte'!AO96,0,-$C$84,1,1))</f>
        <v>2.6167860626346897</v>
      </c>
      <c r="AP96" s="4">
        <f ca="1">IF(AR$8&lt;'Maintenance Mixte'!$I$7,'Calculs Mixte'!AP59,OFFSET('Calculs Mixte'!AP96,0,-$C$84,1,1))</f>
        <v>2.8330390464146689</v>
      </c>
      <c r="AQ96" s="4">
        <f ca="1">IF(AS$8&lt;'Maintenance Mixte'!$I$7,'Calculs Mixte'!AQ59,OFFSET('Calculs Mixte'!AQ96,0,-$C$84,1,1))</f>
        <v>0</v>
      </c>
      <c r="AR96" s="4">
        <f ca="1">IF(AT$8&lt;'Maintenance Mixte'!$I$7,'Calculs Mixte'!AR59,OFFSET('Calculs Mixte'!AR96,0,-$C$84,1,1))</f>
        <v>0</v>
      </c>
      <c r="AS96" s="4">
        <f ca="1">IF(AU$8&lt;'Maintenance Mixte'!$I$7,'Calculs Mixte'!AS59,OFFSET('Calculs Mixte'!AS96,0,-$C$84,1,1))</f>
        <v>0</v>
      </c>
      <c r="AT96" s="4">
        <f ca="1">IF(AV$8&lt;'Maintenance Mixte'!$I$7,'Calculs Mixte'!AT59,OFFSET('Calculs Mixte'!AT96,0,-$C$84,1,1))</f>
        <v>0</v>
      </c>
      <c r="AU96" s="4">
        <f ca="1">IF(AW$8&lt;'Maintenance Mixte'!$I$7,'Calculs Mixte'!AU59,OFFSET('Calculs Mixte'!AU96,0,-$C$84,1,1))</f>
        <v>0</v>
      </c>
      <c r="AV96" s="4">
        <f ca="1">IF(AX$8&lt;'Maintenance Mixte'!$I$7,'Calculs Mixte'!AV59,OFFSET('Calculs Mixte'!AV96,0,-$C$84,1,1))</f>
        <v>0</v>
      </c>
      <c r="AW96" s="4">
        <f ca="1">IF(AY$8&lt;'Maintenance Mixte'!$I$7,'Calculs Mixte'!AW59,OFFSET('Calculs Mixte'!AW96,0,-$C$84,1,1))</f>
        <v>0</v>
      </c>
      <c r="AX96" s="4">
        <f ca="1">IF(AZ$8&lt;'Maintenance Mixte'!$I$7,'Calculs Mixte'!AX59,OFFSET('Calculs Mixte'!AX96,0,-$C$84,1,1))</f>
        <v>0</v>
      </c>
      <c r="AY96" s="4">
        <f ca="1">IF(BA$8&lt;'Maintenance Mixte'!$I$7,'Calculs Mixte'!AY59,OFFSET('Calculs Mixte'!AY96,0,-$C$84,1,1))</f>
        <v>0</v>
      </c>
      <c r="AZ96" s="4">
        <f ca="1">IF(BB$8&lt;'Maintenance Mixte'!$I$7,'Calculs Mixte'!AZ59,OFFSET('Calculs Mixte'!AZ96,0,-$C$84,1,1))</f>
        <v>0</v>
      </c>
      <c r="BA96" s="4">
        <f ca="1">IF(BC$8&lt;'Maintenance Mixte'!$I$7,'Calculs Mixte'!BA59,OFFSET('Calculs Mixte'!BA96,0,-$C$84,1,1))</f>
        <v>79.550000000000011</v>
      </c>
    </row>
    <row r="97" spans="2:53" x14ac:dyDescent="0.25">
      <c r="B97" s="137">
        <v>11</v>
      </c>
      <c r="C97" s="4">
        <f ca="1">IF(E$8&lt;'Maintenance Mixte'!$I$7,'Calculs Mixte'!C60,OFFSET('Calculs Mixte'!C97,0,-$C$84,1,1))</f>
        <v>0</v>
      </c>
      <c r="D97" s="4">
        <f ca="1">IF(F$8&lt;'Maintenance Mixte'!$I$7,'Calculs Mixte'!D60,OFFSET('Calculs Mixte'!D97,0,-$C$84,1,1))</f>
        <v>0</v>
      </c>
      <c r="E97" s="4">
        <f ca="1">IF(G$8&lt;'Maintenance Mixte'!$I$7,'Calculs Mixte'!E60,OFFSET('Calculs Mixte'!E97,0,-$C$84,1,1))</f>
        <v>0</v>
      </c>
      <c r="F97" s="4">
        <f ca="1">IF(H$8&lt;'Maintenance Mixte'!$I$7,'Calculs Mixte'!F60,OFFSET('Calculs Mixte'!F97,0,-$C$84,1,1))</f>
        <v>0</v>
      </c>
      <c r="G97" s="4">
        <f ca="1">IF(I$8&lt;'Maintenance Mixte'!$I$7,'Calculs Mixte'!G60,OFFSET('Calculs Mixte'!G97,0,-$C$84,1,1))</f>
        <v>0</v>
      </c>
      <c r="H97" s="4">
        <f ca="1">IF(J$8&lt;'Maintenance Mixte'!$I$7,'Calculs Mixte'!H60,OFFSET('Calculs Mixte'!H97,0,-$C$84,1,1))</f>
        <v>0</v>
      </c>
      <c r="I97" s="4">
        <f ca="1">IF(K$8&lt;'Maintenance Mixte'!$I$7,'Calculs Mixte'!I60,OFFSET('Calculs Mixte'!I97,0,-$C$84,1,1))</f>
        <v>0</v>
      </c>
      <c r="J97" s="4">
        <f ca="1">IF(L$8&lt;'Maintenance Mixte'!$I$7,'Calculs Mixte'!J60,OFFSET('Calculs Mixte'!J97,0,-$C$84,1,1))</f>
        <v>0</v>
      </c>
      <c r="K97" s="4">
        <f ca="1">IF(M$8&lt;'Maintenance Mixte'!$I$7,'Calculs Mixte'!K60,OFFSET('Calculs Mixte'!K97,0,-$C$84,1,1))</f>
        <v>0</v>
      </c>
      <c r="L97" s="4">
        <f ca="1">IF(N$8&lt;'Maintenance Mixte'!$I$7,'Calculs Mixte'!L60,OFFSET('Calculs Mixte'!L97,0,-$C$84,1,1))</f>
        <v>0</v>
      </c>
      <c r="M97" s="4">
        <f ca="1">IF(O$8&lt;'Maintenance Mixte'!$I$7,'Calculs Mixte'!M60,OFFSET('Calculs Mixte'!M97,0,-$C$84,1,1))</f>
        <v>0</v>
      </c>
      <c r="N97" s="4">
        <f ca="1">IF(P$8&lt;'Maintenance Mixte'!$I$7,'Calculs Mixte'!N60,OFFSET('Calculs Mixte'!N97,0,-$C$84,1,1))</f>
        <v>76.220000000000013</v>
      </c>
      <c r="O97" s="4">
        <f ca="1">IF(Q$8&lt;'Maintenance Mixte'!$I$7,'Calculs Mixte'!O60,OFFSET('Calculs Mixte'!O97,0,-$C$84,1,1))</f>
        <v>0.73933400000000304</v>
      </c>
      <c r="P97" s="4">
        <f ca="1">IF(R$8&lt;'Maintenance Mixte'!$I$7,'Calculs Mixte'!P60,OFFSET('Calculs Mixte'!P97,0,-$C$84,1,1))</f>
        <v>0.50260153979999445</v>
      </c>
      <c r="Q97" s="4">
        <f ca="1">IF(S$8&lt;'Maintenance Mixte'!$I$7,'Calculs Mixte'!Q60,OFFSET('Calculs Mixte'!Q97,0,-$C$84,1,1))</f>
        <v>0.63468490593606086</v>
      </c>
      <c r="R97" s="4">
        <f ca="1">IF(T$8&lt;'Maintenance Mixte'!$I$7,'Calculs Mixte'!R60,OFFSET('Calculs Mixte'!R97,0,-$C$84,1,1))</f>
        <v>0.94536989239627578</v>
      </c>
      <c r="S97" s="4">
        <f ca="1">IF(U$8&lt;'Maintenance Mixte'!$I$7,'Calculs Mixte'!S60,OFFSET('Calculs Mixte'!S97,0,-$C$84,1,1))</f>
        <v>1.360286747271193</v>
      </c>
      <c r="T97" s="4">
        <f ca="1">IF(V$8&lt;'Maintenance Mixte'!$I$7,'Calculs Mixte'!T60,OFFSET('Calculs Mixte'!T97,0,-$C$84,1,1))</f>
        <v>1.7890521857633375</v>
      </c>
      <c r="U97" s="4">
        <f ca="1">IF(W$8&lt;'Maintenance Mixte'!$I$7,'Calculs Mixte'!U60,OFFSET('Calculs Mixte'!U97,0,-$C$84,1,1))</f>
        <v>2.1863331345757384</v>
      </c>
      <c r="V97" s="4">
        <f ca="1">IF(X$8&lt;'Maintenance Mixte'!$I$7,'Calculs Mixte'!V60,OFFSET('Calculs Mixte'!V97,0,-$C$84,1,1))</f>
        <v>2.5072461809430049</v>
      </c>
      <c r="W97" s="4">
        <f ca="1">IF(Y$8&lt;'Maintenance Mixte'!$I$7,'Calculs Mixte'!W60,OFFSET('Calculs Mixte'!W97,0,-$C$84,1,1))</f>
        <v>0</v>
      </c>
      <c r="X97" s="4">
        <f ca="1">IF(Z$8&lt;'Maintenance Mixte'!$I$7,'Calculs Mixte'!X60,OFFSET('Calculs Mixte'!X97,0,-$C$84,1,1))</f>
        <v>0</v>
      </c>
      <c r="Y97" s="4">
        <f ca="1">IF(AA$8&lt;'Maintenance Mixte'!$I$7,'Calculs Mixte'!Y60,OFFSET('Calculs Mixte'!Y97,0,-$C$84,1,1))</f>
        <v>0</v>
      </c>
      <c r="Z97" s="4">
        <f ca="1">IF(AB$8&lt;'Maintenance Mixte'!$I$7,'Calculs Mixte'!Z60,OFFSET('Calculs Mixte'!Z97,0,-$C$84,1,1))</f>
        <v>0</v>
      </c>
      <c r="AA97" s="4">
        <f ca="1">IF(AC$8&lt;'Maintenance Mixte'!$I$7,'Calculs Mixte'!AA60,OFFSET('Calculs Mixte'!AA97,0,-$C$84,1,1))</f>
        <v>0</v>
      </c>
      <c r="AB97" s="4">
        <f ca="1">IF(AD$8&lt;'Maintenance Mixte'!$I$7,'Calculs Mixte'!AB60,OFFSET('Calculs Mixte'!AB97,0,-$C$84,1,1))</f>
        <v>0</v>
      </c>
      <c r="AC97" s="4">
        <f ca="1">IF(AE$8&lt;'Maintenance Mixte'!$I$7,'Calculs Mixte'!AC60,OFFSET('Calculs Mixte'!AC97,0,-$C$84,1,1))</f>
        <v>0</v>
      </c>
      <c r="AD97" s="4">
        <f ca="1">IF(AF$8&lt;'Maintenance Mixte'!$I$7,'Calculs Mixte'!AD60,OFFSET('Calculs Mixte'!AD97,0,-$C$84,1,1))</f>
        <v>0</v>
      </c>
      <c r="AE97" s="4">
        <f ca="1">IF(AG$8&lt;'Maintenance Mixte'!$I$7,'Calculs Mixte'!AE60,OFFSET('Calculs Mixte'!AE97,0,-$C$84,1,1))</f>
        <v>0</v>
      </c>
      <c r="AF97" s="4">
        <f ca="1">IF(AH$8&lt;'Maintenance Mixte'!$I$7,'Calculs Mixte'!AF60,OFFSET('Calculs Mixte'!AF97,0,-$C$84,1,1))</f>
        <v>0</v>
      </c>
      <c r="AG97" s="4">
        <f ca="1">IF(AI$8&lt;'Maintenance Mixte'!$I$7,'Calculs Mixte'!AG60,OFFSET('Calculs Mixte'!AG97,0,-$C$84,1,1))</f>
        <v>0</v>
      </c>
      <c r="AH97" s="4">
        <f ca="1">IF(AJ$8&lt;'Maintenance Mixte'!$I$7,'Calculs Mixte'!AH60,OFFSET('Calculs Mixte'!AH97,0,-$C$84,1,1))</f>
        <v>76.220000000000013</v>
      </c>
      <c r="AI97" s="4">
        <f ca="1">IF(AK$8&lt;'Maintenance Mixte'!$I$7,'Calculs Mixte'!AI60,OFFSET('Calculs Mixte'!AI97,0,-$C$84,1,1))</f>
        <v>0.73933400000000304</v>
      </c>
      <c r="AJ97" s="4">
        <f ca="1">IF(AL$8&lt;'Maintenance Mixte'!$I$7,'Calculs Mixte'!AJ60,OFFSET('Calculs Mixte'!AJ97,0,-$C$84,1,1))</f>
        <v>0.50260153979999445</v>
      </c>
      <c r="AK97" s="4">
        <f ca="1">IF(AM$8&lt;'Maintenance Mixte'!$I$7,'Calculs Mixte'!AK60,OFFSET('Calculs Mixte'!AK97,0,-$C$84,1,1))</f>
        <v>0.63468490593606086</v>
      </c>
      <c r="AL97" s="4">
        <f ca="1">IF(AN$8&lt;'Maintenance Mixte'!$I$7,'Calculs Mixte'!AL60,OFFSET('Calculs Mixte'!AL97,0,-$C$84,1,1))</f>
        <v>0.94536989239627578</v>
      </c>
      <c r="AM97" s="4">
        <f ca="1">IF(AO$8&lt;'Maintenance Mixte'!$I$7,'Calculs Mixte'!AM60,OFFSET('Calculs Mixte'!AM97,0,-$C$84,1,1))</f>
        <v>1.360286747271193</v>
      </c>
      <c r="AN97" s="4">
        <f ca="1">IF(AP$8&lt;'Maintenance Mixte'!$I$7,'Calculs Mixte'!AN60,OFFSET('Calculs Mixte'!AN97,0,-$C$84,1,1))</f>
        <v>1.7890521857633375</v>
      </c>
      <c r="AO97" s="4">
        <f ca="1">IF(AQ$8&lt;'Maintenance Mixte'!$I$7,'Calculs Mixte'!AO60,OFFSET('Calculs Mixte'!AO97,0,-$C$84,1,1))</f>
        <v>2.1863331345757384</v>
      </c>
      <c r="AP97" s="4">
        <f ca="1">IF(AR$8&lt;'Maintenance Mixte'!$I$7,'Calculs Mixte'!AP60,OFFSET('Calculs Mixte'!AP97,0,-$C$84,1,1))</f>
        <v>2.5072461809430049</v>
      </c>
      <c r="AQ97" s="4">
        <f ca="1">IF(AS$8&lt;'Maintenance Mixte'!$I$7,'Calculs Mixte'!AQ60,OFFSET('Calculs Mixte'!AQ97,0,-$C$84,1,1))</f>
        <v>0</v>
      </c>
      <c r="AR97" s="4">
        <f ca="1">IF(AT$8&lt;'Maintenance Mixte'!$I$7,'Calculs Mixte'!AR60,OFFSET('Calculs Mixte'!AR97,0,-$C$84,1,1))</f>
        <v>0</v>
      </c>
      <c r="AS97" s="4">
        <f ca="1">IF(AU$8&lt;'Maintenance Mixte'!$I$7,'Calculs Mixte'!AS60,OFFSET('Calculs Mixte'!AS97,0,-$C$84,1,1))</f>
        <v>0</v>
      </c>
      <c r="AT97" s="4">
        <f ca="1">IF(AV$8&lt;'Maintenance Mixte'!$I$7,'Calculs Mixte'!AT60,OFFSET('Calculs Mixte'!AT97,0,-$C$84,1,1))</f>
        <v>0</v>
      </c>
      <c r="AU97" s="4">
        <f ca="1">IF(AW$8&lt;'Maintenance Mixte'!$I$7,'Calculs Mixte'!AU60,OFFSET('Calculs Mixte'!AU97,0,-$C$84,1,1))</f>
        <v>0</v>
      </c>
      <c r="AV97" s="4">
        <f ca="1">IF(AX$8&lt;'Maintenance Mixte'!$I$7,'Calculs Mixte'!AV60,OFFSET('Calculs Mixte'!AV97,0,-$C$84,1,1))</f>
        <v>0</v>
      </c>
      <c r="AW97" s="4">
        <f ca="1">IF(AY$8&lt;'Maintenance Mixte'!$I$7,'Calculs Mixte'!AW60,OFFSET('Calculs Mixte'!AW97,0,-$C$84,1,1))</f>
        <v>0</v>
      </c>
      <c r="AX97" s="4">
        <f ca="1">IF(AZ$8&lt;'Maintenance Mixte'!$I$7,'Calculs Mixte'!AX60,OFFSET('Calculs Mixte'!AX97,0,-$C$84,1,1))</f>
        <v>0</v>
      </c>
      <c r="AY97" s="4">
        <f ca="1">IF(BA$8&lt;'Maintenance Mixte'!$I$7,'Calculs Mixte'!AY60,OFFSET('Calculs Mixte'!AY97,0,-$C$84,1,1))</f>
        <v>0</v>
      </c>
      <c r="AZ97" s="4">
        <f ca="1">IF(BB$8&lt;'Maintenance Mixte'!$I$7,'Calculs Mixte'!AZ60,OFFSET('Calculs Mixte'!AZ97,0,-$C$84,1,1))</f>
        <v>0</v>
      </c>
      <c r="BA97" s="4">
        <f ca="1">IF(BC$8&lt;'Maintenance Mixte'!$I$7,'Calculs Mixte'!BA60,OFFSET('Calculs Mixte'!BA97,0,-$C$84,1,1))</f>
        <v>0</v>
      </c>
    </row>
    <row r="98" spans="2:53" x14ac:dyDescent="0.25">
      <c r="B98" s="137">
        <v>12</v>
      </c>
      <c r="C98" s="4">
        <f ca="1">IF(E$8&lt;'Maintenance Mixte'!$I$7,'Calculs Mixte'!C61,OFFSET('Calculs Mixte'!C98,0,-$C$84,1,1))</f>
        <v>0</v>
      </c>
      <c r="D98" s="4">
        <f ca="1">IF(F$8&lt;'Maintenance Mixte'!$I$7,'Calculs Mixte'!D61,OFFSET('Calculs Mixte'!D98,0,-$C$84,1,1))</f>
        <v>0</v>
      </c>
      <c r="E98" s="4">
        <f ca="1">IF(G$8&lt;'Maintenance Mixte'!$I$7,'Calculs Mixte'!E61,OFFSET('Calculs Mixte'!E98,0,-$C$84,1,1))</f>
        <v>0</v>
      </c>
      <c r="F98" s="4">
        <f ca="1">IF(H$8&lt;'Maintenance Mixte'!$I$7,'Calculs Mixte'!F61,OFFSET('Calculs Mixte'!F98,0,-$C$84,1,1))</f>
        <v>0</v>
      </c>
      <c r="G98" s="4">
        <f ca="1">IF(I$8&lt;'Maintenance Mixte'!$I$7,'Calculs Mixte'!G61,OFFSET('Calculs Mixte'!G98,0,-$C$84,1,1))</f>
        <v>0</v>
      </c>
      <c r="H98" s="4">
        <f ca="1">IF(J$8&lt;'Maintenance Mixte'!$I$7,'Calculs Mixte'!H61,OFFSET('Calculs Mixte'!H98,0,-$C$84,1,1))</f>
        <v>0</v>
      </c>
      <c r="I98" s="4">
        <f ca="1">IF(K$8&lt;'Maintenance Mixte'!$I$7,'Calculs Mixte'!I61,OFFSET('Calculs Mixte'!I98,0,-$C$84,1,1))</f>
        <v>0</v>
      </c>
      <c r="J98" s="4">
        <f ca="1">IF(L$8&lt;'Maintenance Mixte'!$I$7,'Calculs Mixte'!J61,OFFSET('Calculs Mixte'!J98,0,-$C$84,1,1))</f>
        <v>0</v>
      </c>
      <c r="K98" s="4">
        <f ca="1">IF(M$8&lt;'Maintenance Mixte'!$I$7,'Calculs Mixte'!K61,OFFSET('Calculs Mixte'!K98,0,-$C$84,1,1))</f>
        <v>0</v>
      </c>
      <c r="L98" s="4">
        <f ca="1">IF(N$8&lt;'Maintenance Mixte'!$I$7,'Calculs Mixte'!L61,OFFSET('Calculs Mixte'!L98,0,-$C$84,1,1))</f>
        <v>0</v>
      </c>
      <c r="M98" s="4">
        <f ca="1">IF(O$8&lt;'Maintenance Mixte'!$I$7,'Calculs Mixte'!M61,OFFSET('Calculs Mixte'!M98,0,-$C$84,1,1))</f>
        <v>0</v>
      </c>
      <c r="N98" s="4">
        <f ca="1">IF(P$8&lt;'Maintenance Mixte'!$I$7,'Calculs Mixte'!N61,OFFSET('Calculs Mixte'!N98,0,-$C$84,1,1))</f>
        <v>0</v>
      </c>
      <c r="O98" s="4">
        <f ca="1">IF(Q$8&lt;'Maintenance Mixte'!$I$7,'Calculs Mixte'!O61,OFFSET('Calculs Mixte'!O98,0,-$C$84,1,1))</f>
        <v>73.140000000000015</v>
      </c>
      <c r="P98" s="4">
        <f ca="1">IF(R$8&lt;'Maintenance Mixte'!$I$7,'Calculs Mixte'!P61,OFFSET('Calculs Mixte'!P98,0,-$C$84,1,1))</f>
        <v>0.70945800000000292</v>
      </c>
      <c r="Q98" s="4">
        <f ca="1">IF(S$8&lt;'Maintenance Mixte'!$I$7,'Calculs Mixte'!Q61,OFFSET('Calculs Mixte'!Q98,0,-$C$84,1,1))</f>
        <v>0.48229174259999469</v>
      </c>
      <c r="R98" s="4">
        <f ca="1">IF(T$8&lt;'Maintenance Mixte'!$I$7,'Calculs Mixte'!R61,OFFSET('Calculs Mixte'!R98,0,-$C$84,1,1))</f>
        <v>0.6090377069032209</v>
      </c>
      <c r="S98" s="4">
        <f ca="1">IF(U$8&lt;'Maintenance Mixte'!$I$7,'Calculs Mixte'!S61,OFFSET('Calculs Mixte'!S98,0,-$C$84,1,1))</f>
        <v>0.90716811768385741</v>
      </c>
      <c r="T98" s="4">
        <f ca="1">IF(V$8&lt;'Maintenance Mixte'!$I$7,'Calculs Mixte'!T61,OFFSET('Calculs Mixte'!T98,0,-$C$84,1,1))</f>
        <v>1.3053184557257289</v>
      </c>
      <c r="U98" s="4">
        <f ca="1">IF(W$8&lt;'Maintenance Mixte'!$I$7,'Calculs Mixte'!U61,OFFSET('Calculs Mixte'!U98,0,-$C$84,1,1))</f>
        <v>1.7167577652418067</v>
      </c>
      <c r="V98" s="4">
        <f ca="1">IF(X$8&lt;'Maintenance Mixte'!$I$7,'Calculs Mixte'!V61,OFFSET('Calculs Mixte'!V98,0,-$C$84,1,1))</f>
        <v>2.0979848525697915</v>
      </c>
      <c r="W98" s="4">
        <f ca="1">IF(Y$8&lt;'Maintenance Mixte'!$I$7,'Calculs Mixte'!W61,OFFSET('Calculs Mixte'!W98,0,-$C$84,1,1))</f>
        <v>0</v>
      </c>
      <c r="X98" s="4">
        <f ca="1">IF(Z$8&lt;'Maintenance Mixte'!$I$7,'Calculs Mixte'!X61,OFFSET('Calculs Mixte'!X98,0,-$C$84,1,1))</f>
        <v>0</v>
      </c>
      <c r="Y98" s="4">
        <f ca="1">IF(AA$8&lt;'Maintenance Mixte'!$I$7,'Calculs Mixte'!Y61,OFFSET('Calculs Mixte'!Y98,0,-$C$84,1,1))</f>
        <v>0</v>
      </c>
      <c r="Z98" s="4">
        <f ca="1">IF(AB$8&lt;'Maintenance Mixte'!$I$7,'Calculs Mixte'!Z61,OFFSET('Calculs Mixte'!Z98,0,-$C$84,1,1))</f>
        <v>0</v>
      </c>
      <c r="AA98" s="4">
        <f ca="1">IF(AC$8&lt;'Maintenance Mixte'!$I$7,'Calculs Mixte'!AA61,OFFSET('Calculs Mixte'!AA98,0,-$C$84,1,1))</f>
        <v>0</v>
      </c>
      <c r="AB98" s="4">
        <f ca="1">IF(AD$8&lt;'Maintenance Mixte'!$I$7,'Calculs Mixte'!AB61,OFFSET('Calculs Mixte'!AB98,0,-$C$84,1,1))</f>
        <v>0</v>
      </c>
      <c r="AC98" s="4">
        <f ca="1">IF(AE$8&lt;'Maintenance Mixte'!$I$7,'Calculs Mixte'!AC61,OFFSET('Calculs Mixte'!AC98,0,-$C$84,1,1))</f>
        <v>0</v>
      </c>
      <c r="AD98" s="4">
        <f ca="1">IF(AF$8&lt;'Maintenance Mixte'!$I$7,'Calculs Mixte'!AD61,OFFSET('Calculs Mixte'!AD98,0,-$C$84,1,1))</f>
        <v>0</v>
      </c>
      <c r="AE98" s="4">
        <f ca="1">IF(AG$8&lt;'Maintenance Mixte'!$I$7,'Calculs Mixte'!AE61,OFFSET('Calculs Mixte'!AE98,0,-$C$84,1,1))</f>
        <v>0</v>
      </c>
      <c r="AF98" s="4">
        <f ca="1">IF(AH$8&lt;'Maintenance Mixte'!$I$7,'Calculs Mixte'!AF61,OFFSET('Calculs Mixte'!AF98,0,-$C$84,1,1))</f>
        <v>0</v>
      </c>
      <c r="AG98" s="4">
        <f ca="1">IF(AI$8&lt;'Maintenance Mixte'!$I$7,'Calculs Mixte'!AG61,OFFSET('Calculs Mixte'!AG98,0,-$C$84,1,1))</f>
        <v>0</v>
      </c>
      <c r="AH98" s="4">
        <f ca="1">IF(AJ$8&lt;'Maintenance Mixte'!$I$7,'Calculs Mixte'!AH61,OFFSET('Calculs Mixte'!AH98,0,-$C$84,1,1))</f>
        <v>0</v>
      </c>
      <c r="AI98" s="4">
        <f ca="1">IF(AK$8&lt;'Maintenance Mixte'!$I$7,'Calculs Mixte'!AI61,OFFSET('Calculs Mixte'!AI98,0,-$C$84,1,1))</f>
        <v>73.140000000000015</v>
      </c>
      <c r="AJ98" s="4">
        <f ca="1">IF(AL$8&lt;'Maintenance Mixte'!$I$7,'Calculs Mixte'!AJ61,OFFSET('Calculs Mixte'!AJ98,0,-$C$84,1,1))</f>
        <v>0.70945800000000292</v>
      </c>
      <c r="AK98" s="4">
        <f ca="1">IF(AM$8&lt;'Maintenance Mixte'!$I$7,'Calculs Mixte'!AK61,OFFSET('Calculs Mixte'!AK98,0,-$C$84,1,1))</f>
        <v>0.48229174259999469</v>
      </c>
      <c r="AL98" s="4">
        <f ca="1">IF(AN$8&lt;'Maintenance Mixte'!$I$7,'Calculs Mixte'!AL61,OFFSET('Calculs Mixte'!AL98,0,-$C$84,1,1))</f>
        <v>0.6090377069032209</v>
      </c>
      <c r="AM98" s="4">
        <f ca="1">IF(AO$8&lt;'Maintenance Mixte'!$I$7,'Calculs Mixte'!AM61,OFFSET('Calculs Mixte'!AM98,0,-$C$84,1,1))</f>
        <v>0.90716811768385741</v>
      </c>
      <c r="AN98" s="4">
        <f ca="1">IF(AP$8&lt;'Maintenance Mixte'!$I$7,'Calculs Mixte'!AN61,OFFSET('Calculs Mixte'!AN98,0,-$C$84,1,1))</f>
        <v>1.3053184557257289</v>
      </c>
      <c r="AO98" s="4">
        <f ca="1">IF(AQ$8&lt;'Maintenance Mixte'!$I$7,'Calculs Mixte'!AO61,OFFSET('Calculs Mixte'!AO98,0,-$C$84,1,1))</f>
        <v>1.7167577652418067</v>
      </c>
      <c r="AP98" s="4">
        <f ca="1">IF(AR$8&lt;'Maintenance Mixte'!$I$7,'Calculs Mixte'!AP61,OFFSET('Calculs Mixte'!AP98,0,-$C$84,1,1))</f>
        <v>2.0979848525697915</v>
      </c>
      <c r="AQ98" s="4">
        <f ca="1">IF(AS$8&lt;'Maintenance Mixte'!$I$7,'Calculs Mixte'!AQ61,OFFSET('Calculs Mixte'!AQ98,0,-$C$84,1,1))</f>
        <v>0</v>
      </c>
      <c r="AR98" s="4">
        <f ca="1">IF(AT$8&lt;'Maintenance Mixte'!$I$7,'Calculs Mixte'!AR61,OFFSET('Calculs Mixte'!AR98,0,-$C$84,1,1))</f>
        <v>0</v>
      </c>
      <c r="AS98" s="4">
        <f ca="1">IF(AU$8&lt;'Maintenance Mixte'!$I$7,'Calculs Mixte'!AS61,OFFSET('Calculs Mixte'!AS98,0,-$C$84,1,1))</f>
        <v>0</v>
      </c>
      <c r="AT98" s="4">
        <f ca="1">IF(AV$8&lt;'Maintenance Mixte'!$I$7,'Calculs Mixte'!AT61,OFFSET('Calculs Mixte'!AT98,0,-$C$84,1,1))</f>
        <v>0</v>
      </c>
      <c r="AU98" s="4">
        <f ca="1">IF(AW$8&lt;'Maintenance Mixte'!$I$7,'Calculs Mixte'!AU61,OFFSET('Calculs Mixte'!AU98,0,-$C$84,1,1))</f>
        <v>0</v>
      </c>
      <c r="AV98" s="4">
        <f ca="1">IF(AX$8&lt;'Maintenance Mixte'!$I$7,'Calculs Mixte'!AV61,OFFSET('Calculs Mixte'!AV98,0,-$C$84,1,1))</f>
        <v>0</v>
      </c>
      <c r="AW98" s="4">
        <f ca="1">IF(AY$8&lt;'Maintenance Mixte'!$I$7,'Calculs Mixte'!AW61,OFFSET('Calculs Mixte'!AW98,0,-$C$84,1,1))</f>
        <v>0</v>
      </c>
      <c r="AX98" s="4">
        <f ca="1">IF(AZ$8&lt;'Maintenance Mixte'!$I$7,'Calculs Mixte'!AX61,OFFSET('Calculs Mixte'!AX98,0,-$C$84,1,1))</f>
        <v>0</v>
      </c>
      <c r="AY98" s="4">
        <f ca="1">IF(BA$8&lt;'Maintenance Mixte'!$I$7,'Calculs Mixte'!AY61,OFFSET('Calculs Mixte'!AY98,0,-$C$84,1,1))</f>
        <v>0</v>
      </c>
      <c r="AZ98" s="4">
        <f ca="1">IF(BB$8&lt;'Maintenance Mixte'!$I$7,'Calculs Mixte'!AZ61,OFFSET('Calculs Mixte'!AZ98,0,-$C$84,1,1))</f>
        <v>0</v>
      </c>
      <c r="BA98" s="4">
        <f ca="1">IF(BC$8&lt;'Maintenance Mixte'!$I$7,'Calculs Mixte'!BA61,OFFSET('Calculs Mixte'!BA98,0,-$C$84,1,1))</f>
        <v>0</v>
      </c>
    </row>
    <row r="99" spans="2:53" x14ac:dyDescent="0.25">
      <c r="B99" s="137">
        <v>13</v>
      </c>
      <c r="C99" s="4">
        <f ca="1">IF(E$8&lt;'Maintenance Mixte'!$I$7,'Calculs Mixte'!C62,OFFSET('Calculs Mixte'!C99,0,-$C$84,1,1))</f>
        <v>0</v>
      </c>
      <c r="D99" s="4">
        <f ca="1">IF(F$8&lt;'Maintenance Mixte'!$I$7,'Calculs Mixte'!D62,OFFSET('Calculs Mixte'!D99,0,-$C$84,1,1))</f>
        <v>0</v>
      </c>
      <c r="E99" s="4">
        <f ca="1">IF(G$8&lt;'Maintenance Mixte'!$I$7,'Calculs Mixte'!E62,OFFSET('Calculs Mixte'!E99,0,-$C$84,1,1))</f>
        <v>0</v>
      </c>
      <c r="F99" s="4">
        <f ca="1">IF(H$8&lt;'Maintenance Mixte'!$I$7,'Calculs Mixte'!F62,OFFSET('Calculs Mixte'!F99,0,-$C$84,1,1))</f>
        <v>0</v>
      </c>
      <c r="G99" s="4">
        <f ca="1">IF(I$8&lt;'Maintenance Mixte'!$I$7,'Calculs Mixte'!G62,OFFSET('Calculs Mixte'!G99,0,-$C$84,1,1))</f>
        <v>0</v>
      </c>
      <c r="H99" s="4">
        <f ca="1">IF(J$8&lt;'Maintenance Mixte'!$I$7,'Calculs Mixte'!H62,OFFSET('Calculs Mixte'!H99,0,-$C$84,1,1))</f>
        <v>0</v>
      </c>
      <c r="I99" s="4">
        <f ca="1">IF(K$8&lt;'Maintenance Mixte'!$I$7,'Calculs Mixte'!I62,OFFSET('Calculs Mixte'!I99,0,-$C$84,1,1))</f>
        <v>0</v>
      </c>
      <c r="J99" s="4">
        <f ca="1">IF(L$8&lt;'Maintenance Mixte'!$I$7,'Calculs Mixte'!J62,OFFSET('Calculs Mixte'!J99,0,-$C$84,1,1))</f>
        <v>0</v>
      </c>
      <c r="K99" s="4">
        <f ca="1">IF(M$8&lt;'Maintenance Mixte'!$I$7,'Calculs Mixte'!K62,OFFSET('Calculs Mixte'!K99,0,-$C$84,1,1))</f>
        <v>0</v>
      </c>
      <c r="L99" s="4">
        <f ca="1">IF(N$8&lt;'Maintenance Mixte'!$I$7,'Calculs Mixte'!L62,OFFSET('Calculs Mixte'!L99,0,-$C$84,1,1))</f>
        <v>0</v>
      </c>
      <c r="M99" s="4">
        <f ca="1">IF(O$8&lt;'Maintenance Mixte'!$I$7,'Calculs Mixte'!M62,OFFSET('Calculs Mixte'!M99,0,-$C$84,1,1))</f>
        <v>0</v>
      </c>
      <c r="N99" s="4">
        <f ca="1">IF(P$8&lt;'Maintenance Mixte'!$I$7,'Calculs Mixte'!N62,OFFSET('Calculs Mixte'!N99,0,-$C$84,1,1))</f>
        <v>0</v>
      </c>
      <c r="O99" s="4">
        <f ca="1">IF(Q$8&lt;'Maintenance Mixte'!$I$7,'Calculs Mixte'!O62,OFFSET('Calculs Mixte'!O99,0,-$C$84,1,1))</f>
        <v>0</v>
      </c>
      <c r="P99" s="4">
        <f ca="1">IF(R$8&lt;'Maintenance Mixte'!$I$7,'Calculs Mixte'!P62,OFFSET('Calculs Mixte'!P99,0,-$C$84,1,1))</f>
        <v>70.410000000000011</v>
      </c>
      <c r="Q99" s="4">
        <f ca="1">IF(S$8&lt;'Maintenance Mixte'!$I$7,'Calculs Mixte'!Q62,OFFSET('Calculs Mixte'!Q99,0,-$C$84,1,1))</f>
        <v>0.68297700000000272</v>
      </c>
      <c r="R99" s="4">
        <f ca="1">IF(T$8&lt;'Maintenance Mixte'!$I$7,'Calculs Mixte'!R62,OFFSET('Calculs Mixte'!R99,0,-$C$84,1,1))</f>
        <v>0.46428987689999485</v>
      </c>
      <c r="S99" s="4">
        <f ca="1">IF(U$8&lt;'Maintenance Mixte'!$I$7,'Calculs Mixte'!S62,OFFSET('Calculs Mixte'!S99,0,-$C$84,1,1))</f>
        <v>0.58630496230593077</v>
      </c>
      <c r="T99" s="4">
        <f ca="1">IF(V$8&lt;'Maintenance Mixte'!$I$7,'Calculs Mixte'!T62,OFFSET('Calculs Mixte'!T99,0,-$C$84,1,1))</f>
        <v>0.87330745373421381</v>
      </c>
      <c r="U99" s="4">
        <f ca="1">IF(W$8&lt;'Maintenance Mixte'!$I$7,'Calculs Mixte'!U62,OFFSET('Calculs Mixte'!U99,0,-$C$84,1,1))</f>
        <v>1.2565965609467946</v>
      </c>
      <c r="V99" s="4">
        <f ca="1">IF(X$8&lt;'Maintenance Mixte'!$I$7,'Calculs Mixte'!V62,OFFSET('Calculs Mixte'!V99,0,-$C$84,1,1))</f>
        <v>1.6526786197795407</v>
      </c>
      <c r="W99" s="4">
        <f ca="1">IF(Y$8&lt;'Maintenance Mixte'!$I$7,'Calculs Mixte'!W62,OFFSET('Calculs Mixte'!W99,0,-$C$84,1,1))</f>
        <v>0</v>
      </c>
      <c r="X99" s="4">
        <f ca="1">IF(Z$8&lt;'Maintenance Mixte'!$I$7,'Calculs Mixte'!X62,OFFSET('Calculs Mixte'!X99,0,-$C$84,1,1))</f>
        <v>0</v>
      </c>
      <c r="Y99" s="4">
        <f ca="1">IF(AA$8&lt;'Maintenance Mixte'!$I$7,'Calculs Mixte'!Y62,OFFSET('Calculs Mixte'!Y99,0,-$C$84,1,1))</f>
        <v>0</v>
      </c>
      <c r="Z99" s="4">
        <f ca="1">IF(AB$8&lt;'Maintenance Mixte'!$I$7,'Calculs Mixte'!Z62,OFFSET('Calculs Mixte'!Z99,0,-$C$84,1,1))</f>
        <v>0</v>
      </c>
      <c r="AA99" s="4">
        <f ca="1">IF(AC$8&lt;'Maintenance Mixte'!$I$7,'Calculs Mixte'!AA62,OFFSET('Calculs Mixte'!AA99,0,-$C$84,1,1))</f>
        <v>0</v>
      </c>
      <c r="AB99" s="4">
        <f ca="1">IF(AD$8&lt;'Maintenance Mixte'!$I$7,'Calculs Mixte'!AB62,OFFSET('Calculs Mixte'!AB99,0,-$C$84,1,1))</f>
        <v>0</v>
      </c>
      <c r="AC99" s="4">
        <f ca="1">IF(AE$8&lt;'Maintenance Mixte'!$I$7,'Calculs Mixte'!AC62,OFFSET('Calculs Mixte'!AC99,0,-$C$84,1,1))</f>
        <v>0</v>
      </c>
      <c r="AD99" s="4">
        <f ca="1">IF(AF$8&lt;'Maintenance Mixte'!$I$7,'Calculs Mixte'!AD62,OFFSET('Calculs Mixte'!AD99,0,-$C$84,1,1))</f>
        <v>0</v>
      </c>
      <c r="AE99" s="4">
        <f ca="1">IF(AG$8&lt;'Maintenance Mixte'!$I$7,'Calculs Mixte'!AE62,OFFSET('Calculs Mixte'!AE99,0,-$C$84,1,1))</f>
        <v>0</v>
      </c>
      <c r="AF99" s="4">
        <f ca="1">IF(AH$8&lt;'Maintenance Mixte'!$I$7,'Calculs Mixte'!AF62,OFFSET('Calculs Mixte'!AF99,0,-$C$84,1,1))</f>
        <v>0</v>
      </c>
      <c r="AG99" s="4">
        <f ca="1">IF(AI$8&lt;'Maintenance Mixte'!$I$7,'Calculs Mixte'!AG62,OFFSET('Calculs Mixte'!AG99,0,-$C$84,1,1))</f>
        <v>0</v>
      </c>
      <c r="AH99" s="4">
        <f ca="1">IF(AJ$8&lt;'Maintenance Mixte'!$I$7,'Calculs Mixte'!AH62,OFFSET('Calculs Mixte'!AH99,0,-$C$84,1,1))</f>
        <v>0</v>
      </c>
      <c r="AI99" s="4">
        <f ca="1">IF(AK$8&lt;'Maintenance Mixte'!$I$7,'Calculs Mixte'!AI62,OFFSET('Calculs Mixte'!AI99,0,-$C$84,1,1))</f>
        <v>0</v>
      </c>
      <c r="AJ99" s="4">
        <f ca="1">IF(AL$8&lt;'Maintenance Mixte'!$I$7,'Calculs Mixte'!AJ62,OFFSET('Calculs Mixte'!AJ99,0,-$C$84,1,1))</f>
        <v>70.410000000000011</v>
      </c>
      <c r="AK99" s="4">
        <f ca="1">IF(AM$8&lt;'Maintenance Mixte'!$I$7,'Calculs Mixte'!AK62,OFFSET('Calculs Mixte'!AK99,0,-$C$84,1,1))</f>
        <v>0.68297700000000272</v>
      </c>
      <c r="AL99" s="4">
        <f ca="1">IF(AN$8&lt;'Maintenance Mixte'!$I$7,'Calculs Mixte'!AL62,OFFSET('Calculs Mixte'!AL99,0,-$C$84,1,1))</f>
        <v>0.46428987689999485</v>
      </c>
      <c r="AM99" s="4">
        <f ca="1">IF(AO$8&lt;'Maintenance Mixte'!$I$7,'Calculs Mixte'!AM62,OFFSET('Calculs Mixte'!AM99,0,-$C$84,1,1))</f>
        <v>0.58630496230593077</v>
      </c>
      <c r="AN99" s="4">
        <f ca="1">IF(AP$8&lt;'Maintenance Mixte'!$I$7,'Calculs Mixte'!AN62,OFFSET('Calculs Mixte'!AN99,0,-$C$84,1,1))</f>
        <v>0.87330745373421381</v>
      </c>
      <c r="AO99" s="4">
        <f ca="1">IF(AQ$8&lt;'Maintenance Mixte'!$I$7,'Calculs Mixte'!AO62,OFFSET('Calculs Mixte'!AO99,0,-$C$84,1,1))</f>
        <v>1.2565965609467946</v>
      </c>
      <c r="AP99" s="4">
        <f ca="1">IF(AR$8&lt;'Maintenance Mixte'!$I$7,'Calculs Mixte'!AP62,OFFSET('Calculs Mixte'!AP99,0,-$C$84,1,1))</f>
        <v>1.6526786197795407</v>
      </c>
      <c r="AQ99" s="4">
        <f ca="1">IF(AS$8&lt;'Maintenance Mixte'!$I$7,'Calculs Mixte'!AQ62,OFFSET('Calculs Mixte'!AQ99,0,-$C$84,1,1))</f>
        <v>0</v>
      </c>
      <c r="AR99" s="4">
        <f ca="1">IF(AT$8&lt;'Maintenance Mixte'!$I$7,'Calculs Mixte'!AR62,OFFSET('Calculs Mixte'!AR99,0,-$C$84,1,1))</f>
        <v>0</v>
      </c>
      <c r="AS99" s="4">
        <f ca="1">IF(AU$8&lt;'Maintenance Mixte'!$I$7,'Calculs Mixte'!AS62,OFFSET('Calculs Mixte'!AS99,0,-$C$84,1,1))</f>
        <v>0</v>
      </c>
      <c r="AT99" s="4">
        <f ca="1">IF(AV$8&lt;'Maintenance Mixte'!$I$7,'Calculs Mixte'!AT62,OFFSET('Calculs Mixte'!AT99,0,-$C$84,1,1))</f>
        <v>0</v>
      </c>
      <c r="AU99" s="4">
        <f ca="1">IF(AW$8&lt;'Maintenance Mixte'!$I$7,'Calculs Mixte'!AU62,OFFSET('Calculs Mixte'!AU99,0,-$C$84,1,1))</f>
        <v>0</v>
      </c>
      <c r="AV99" s="4">
        <f ca="1">IF(AX$8&lt;'Maintenance Mixte'!$I$7,'Calculs Mixte'!AV62,OFFSET('Calculs Mixte'!AV99,0,-$C$84,1,1))</f>
        <v>0</v>
      </c>
      <c r="AW99" s="4">
        <f ca="1">IF(AY$8&lt;'Maintenance Mixte'!$I$7,'Calculs Mixte'!AW62,OFFSET('Calculs Mixte'!AW99,0,-$C$84,1,1))</f>
        <v>0</v>
      </c>
      <c r="AX99" s="4">
        <f ca="1">IF(AZ$8&lt;'Maintenance Mixte'!$I$7,'Calculs Mixte'!AX62,OFFSET('Calculs Mixte'!AX99,0,-$C$84,1,1))</f>
        <v>0</v>
      </c>
      <c r="AY99" s="4">
        <f ca="1">IF(BA$8&lt;'Maintenance Mixte'!$I$7,'Calculs Mixte'!AY62,OFFSET('Calculs Mixte'!AY99,0,-$C$84,1,1))</f>
        <v>0</v>
      </c>
      <c r="AZ99" s="4">
        <f ca="1">IF(BB$8&lt;'Maintenance Mixte'!$I$7,'Calculs Mixte'!AZ62,OFFSET('Calculs Mixte'!AZ99,0,-$C$84,1,1))</f>
        <v>0</v>
      </c>
      <c r="BA99" s="4">
        <f ca="1">IF(BC$8&lt;'Maintenance Mixte'!$I$7,'Calculs Mixte'!BA62,OFFSET('Calculs Mixte'!BA99,0,-$C$84,1,1))</f>
        <v>0</v>
      </c>
    </row>
    <row r="100" spans="2:53" x14ac:dyDescent="0.25">
      <c r="B100" s="137">
        <v>14</v>
      </c>
      <c r="C100" s="4">
        <f ca="1">IF(E$8&lt;'Maintenance Mixte'!$I$7,'Calculs Mixte'!C63,OFFSET('Calculs Mixte'!C100,0,-$C$84,1,1))</f>
        <v>0</v>
      </c>
      <c r="D100" s="4">
        <f ca="1">IF(F$8&lt;'Maintenance Mixte'!$I$7,'Calculs Mixte'!D63,OFFSET('Calculs Mixte'!D100,0,-$C$84,1,1))</f>
        <v>0</v>
      </c>
      <c r="E100" s="4">
        <f ca="1">IF(G$8&lt;'Maintenance Mixte'!$I$7,'Calculs Mixte'!E63,OFFSET('Calculs Mixte'!E100,0,-$C$84,1,1))</f>
        <v>0</v>
      </c>
      <c r="F100" s="4">
        <f ca="1">IF(H$8&lt;'Maintenance Mixte'!$I$7,'Calculs Mixte'!F63,OFFSET('Calculs Mixte'!F100,0,-$C$84,1,1))</f>
        <v>0</v>
      </c>
      <c r="G100" s="4">
        <f ca="1">IF(I$8&lt;'Maintenance Mixte'!$I$7,'Calculs Mixte'!G63,OFFSET('Calculs Mixte'!G100,0,-$C$84,1,1))</f>
        <v>0</v>
      </c>
      <c r="H100" s="4">
        <f ca="1">IF(J$8&lt;'Maintenance Mixte'!$I$7,'Calculs Mixte'!H63,OFFSET('Calculs Mixte'!H100,0,-$C$84,1,1))</f>
        <v>0</v>
      </c>
      <c r="I100" s="4">
        <f ca="1">IF(K$8&lt;'Maintenance Mixte'!$I$7,'Calculs Mixte'!I63,OFFSET('Calculs Mixte'!I100,0,-$C$84,1,1))</f>
        <v>0</v>
      </c>
      <c r="J100" s="4">
        <f ca="1">IF(L$8&lt;'Maintenance Mixte'!$I$7,'Calculs Mixte'!J63,OFFSET('Calculs Mixte'!J100,0,-$C$84,1,1))</f>
        <v>0</v>
      </c>
      <c r="K100" s="4">
        <f ca="1">IF(M$8&lt;'Maintenance Mixte'!$I$7,'Calculs Mixte'!K63,OFFSET('Calculs Mixte'!K100,0,-$C$84,1,1))</f>
        <v>0</v>
      </c>
      <c r="L100" s="4">
        <f ca="1">IF(N$8&lt;'Maintenance Mixte'!$I$7,'Calculs Mixte'!L63,OFFSET('Calculs Mixte'!L100,0,-$C$84,1,1))</f>
        <v>0</v>
      </c>
      <c r="M100" s="4">
        <f ca="1">IF(O$8&lt;'Maintenance Mixte'!$I$7,'Calculs Mixte'!M63,OFFSET('Calculs Mixte'!M100,0,-$C$84,1,1))</f>
        <v>0</v>
      </c>
      <c r="N100" s="4">
        <f ca="1">IF(P$8&lt;'Maintenance Mixte'!$I$7,'Calculs Mixte'!N63,OFFSET('Calculs Mixte'!N100,0,-$C$84,1,1))</f>
        <v>0</v>
      </c>
      <c r="O100" s="4">
        <f ca="1">IF(Q$8&lt;'Maintenance Mixte'!$I$7,'Calculs Mixte'!O63,OFFSET('Calculs Mixte'!O100,0,-$C$84,1,1))</f>
        <v>0</v>
      </c>
      <c r="P100" s="4">
        <f ca="1">IF(R$8&lt;'Maintenance Mixte'!$I$7,'Calculs Mixte'!P63,OFFSET('Calculs Mixte'!P100,0,-$C$84,1,1))</f>
        <v>0</v>
      </c>
      <c r="Q100" s="4">
        <f ca="1">IF(S$8&lt;'Maintenance Mixte'!$I$7,'Calculs Mixte'!Q63,OFFSET('Calculs Mixte'!Q100,0,-$C$84,1,1))</f>
        <v>68.050000000000011</v>
      </c>
      <c r="R100" s="4">
        <f ca="1">IF(T$8&lt;'Maintenance Mixte'!$I$7,'Calculs Mixte'!R63,OFFSET('Calculs Mixte'!R100,0,-$C$84,1,1))</f>
        <v>0.6600850000000027</v>
      </c>
      <c r="S100" s="4">
        <f ca="1">IF(U$8&lt;'Maintenance Mixte'!$I$7,'Calculs Mixte'!S63,OFFSET('Calculs Mixte'!S100,0,-$C$84,1,1))</f>
        <v>0.44872782449999504</v>
      </c>
      <c r="T100" s="4">
        <f ca="1">IF(V$8&lt;'Maintenance Mixte'!$I$7,'Calculs Mixte'!T63,OFFSET('Calculs Mixte'!T100,0,-$C$84,1,1))</f>
        <v>0.56665321239765076</v>
      </c>
      <c r="U100" s="4">
        <f ca="1">IF(W$8&lt;'Maintenance Mixte'!$I$7,'Calculs Mixte'!U63,OFFSET('Calculs Mixte'!U100,0,-$C$84,1,1))</f>
        <v>0.84403596401950365</v>
      </c>
      <c r="V100" s="4">
        <f ca="1">IF(X$8&lt;'Maintenance Mixte'!$I$7,'Calculs Mixte'!V63,OFFSET('Calculs Mixte'!V100,0,-$C$84,1,1))</f>
        <v>1.214477999892478</v>
      </c>
      <c r="W100" s="4">
        <f ca="1">IF(Y$8&lt;'Maintenance Mixte'!$I$7,'Calculs Mixte'!W63,OFFSET('Calculs Mixte'!W100,0,-$C$84,1,1))</f>
        <v>0</v>
      </c>
      <c r="X100" s="4">
        <f ca="1">IF(Z$8&lt;'Maintenance Mixte'!$I$7,'Calculs Mixte'!X63,OFFSET('Calculs Mixte'!X100,0,-$C$84,1,1))</f>
        <v>0</v>
      </c>
      <c r="Y100" s="4">
        <f ca="1">IF(AA$8&lt;'Maintenance Mixte'!$I$7,'Calculs Mixte'!Y63,OFFSET('Calculs Mixte'!Y100,0,-$C$84,1,1))</f>
        <v>0</v>
      </c>
      <c r="Z100" s="4">
        <f ca="1">IF(AB$8&lt;'Maintenance Mixte'!$I$7,'Calculs Mixte'!Z63,OFFSET('Calculs Mixte'!Z100,0,-$C$84,1,1))</f>
        <v>0</v>
      </c>
      <c r="AA100" s="4">
        <f ca="1">IF(AC$8&lt;'Maintenance Mixte'!$I$7,'Calculs Mixte'!AA63,OFFSET('Calculs Mixte'!AA100,0,-$C$84,1,1))</f>
        <v>0</v>
      </c>
      <c r="AB100" s="4">
        <f ca="1">IF(AD$8&lt;'Maintenance Mixte'!$I$7,'Calculs Mixte'!AB63,OFFSET('Calculs Mixte'!AB100,0,-$C$84,1,1))</f>
        <v>0</v>
      </c>
      <c r="AC100" s="4">
        <f ca="1">IF(AE$8&lt;'Maintenance Mixte'!$I$7,'Calculs Mixte'!AC63,OFFSET('Calculs Mixte'!AC100,0,-$C$84,1,1))</f>
        <v>0</v>
      </c>
      <c r="AD100" s="4">
        <f ca="1">IF(AF$8&lt;'Maintenance Mixte'!$I$7,'Calculs Mixte'!AD63,OFFSET('Calculs Mixte'!AD100,0,-$C$84,1,1))</f>
        <v>0</v>
      </c>
      <c r="AE100" s="4">
        <f ca="1">IF(AG$8&lt;'Maintenance Mixte'!$I$7,'Calculs Mixte'!AE63,OFFSET('Calculs Mixte'!AE100,0,-$C$84,1,1))</f>
        <v>0</v>
      </c>
      <c r="AF100" s="4">
        <f ca="1">IF(AH$8&lt;'Maintenance Mixte'!$I$7,'Calculs Mixte'!AF63,OFFSET('Calculs Mixte'!AF100,0,-$C$84,1,1))</f>
        <v>0</v>
      </c>
      <c r="AG100" s="4">
        <f ca="1">IF(AI$8&lt;'Maintenance Mixte'!$I$7,'Calculs Mixte'!AG63,OFFSET('Calculs Mixte'!AG100,0,-$C$84,1,1))</f>
        <v>0</v>
      </c>
      <c r="AH100" s="4">
        <f ca="1">IF(AJ$8&lt;'Maintenance Mixte'!$I$7,'Calculs Mixte'!AH63,OFFSET('Calculs Mixte'!AH100,0,-$C$84,1,1))</f>
        <v>0</v>
      </c>
      <c r="AI100" s="4">
        <f ca="1">IF(AK$8&lt;'Maintenance Mixte'!$I$7,'Calculs Mixte'!AI63,OFFSET('Calculs Mixte'!AI100,0,-$C$84,1,1))</f>
        <v>0</v>
      </c>
      <c r="AJ100" s="4">
        <f ca="1">IF(AL$8&lt;'Maintenance Mixte'!$I$7,'Calculs Mixte'!AJ63,OFFSET('Calculs Mixte'!AJ100,0,-$C$84,1,1))</f>
        <v>0</v>
      </c>
      <c r="AK100" s="4">
        <f ca="1">IF(AM$8&lt;'Maintenance Mixte'!$I$7,'Calculs Mixte'!AK63,OFFSET('Calculs Mixte'!AK100,0,-$C$84,1,1))</f>
        <v>68.050000000000011</v>
      </c>
      <c r="AL100" s="4">
        <f ca="1">IF(AN$8&lt;'Maintenance Mixte'!$I$7,'Calculs Mixte'!AL63,OFFSET('Calculs Mixte'!AL100,0,-$C$84,1,1))</f>
        <v>0.6600850000000027</v>
      </c>
      <c r="AM100" s="4">
        <f ca="1">IF(AO$8&lt;'Maintenance Mixte'!$I$7,'Calculs Mixte'!AM63,OFFSET('Calculs Mixte'!AM100,0,-$C$84,1,1))</f>
        <v>0.44872782449999504</v>
      </c>
      <c r="AN100" s="4">
        <f ca="1">IF(AP$8&lt;'Maintenance Mixte'!$I$7,'Calculs Mixte'!AN63,OFFSET('Calculs Mixte'!AN100,0,-$C$84,1,1))</f>
        <v>0.56665321239765076</v>
      </c>
      <c r="AO100" s="4">
        <f ca="1">IF(AQ$8&lt;'Maintenance Mixte'!$I$7,'Calculs Mixte'!AO63,OFFSET('Calculs Mixte'!AO100,0,-$C$84,1,1))</f>
        <v>0.84403596401950365</v>
      </c>
      <c r="AP100" s="4">
        <f ca="1">IF(AR$8&lt;'Maintenance Mixte'!$I$7,'Calculs Mixte'!AP63,OFFSET('Calculs Mixte'!AP100,0,-$C$84,1,1))</f>
        <v>1.214477999892478</v>
      </c>
      <c r="AQ100" s="4">
        <f ca="1">IF(AS$8&lt;'Maintenance Mixte'!$I$7,'Calculs Mixte'!AQ63,OFFSET('Calculs Mixte'!AQ100,0,-$C$84,1,1))</f>
        <v>0</v>
      </c>
      <c r="AR100" s="4">
        <f ca="1">IF(AT$8&lt;'Maintenance Mixte'!$I$7,'Calculs Mixte'!AR63,OFFSET('Calculs Mixte'!AR100,0,-$C$84,1,1))</f>
        <v>0</v>
      </c>
      <c r="AS100" s="4">
        <f ca="1">IF(AU$8&lt;'Maintenance Mixte'!$I$7,'Calculs Mixte'!AS63,OFFSET('Calculs Mixte'!AS100,0,-$C$84,1,1))</f>
        <v>0</v>
      </c>
      <c r="AT100" s="4">
        <f ca="1">IF(AV$8&lt;'Maintenance Mixte'!$I$7,'Calculs Mixte'!AT63,OFFSET('Calculs Mixte'!AT100,0,-$C$84,1,1))</f>
        <v>0</v>
      </c>
      <c r="AU100" s="4">
        <f ca="1">IF(AW$8&lt;'Maintenance Mixte'!$I$7,'Calculs Mixte'!AU63,OFFSET('Calculs Mixte'!AU100,0,-$C$84,1,1))</f>
        <v>0</v>
      </c>
      <c r="AV100" s="4">
        <f ca="1">IF(AX$8&lt;'Maintenance Mixte'!$I$7,'Calculs Mixte'!AV63,OFFSET('Calculs Mixte'!AV100,0,-$C$84,1,1))</f>
        <v>0</v>
      </c>
      <c r="AW100" s="4">
        <f ca="1">IF(AY$8&lt;'Maintenance Mixte'!$I$7,'Calculs Mixte'!AW63,OFFSET('Calculs Mixte'!AW100,0,-$C$84,1,1))</f>
        <v>0</v>
      </c>
      <c r="AX100" s="4">
        <f ca="1">IF(AZ$8&lt;'Maintenance Mixte'!$I$7,'Calculs Mixte'!AX63,OFFSET('Calculs Mixte'!AX100,0,-$C$84,1,1))</f>
        <v>0</v>
      </c>
      <c r="AY100" s="4">
        <f ca="1">IF(BA$8&lt;'Maintenance Mixte'!$I$7,'Calculs Mixte'!AY63,OFFSET('Calculs Mixte'!AY100,0,-$C$84,1,1))</f>
        <v>0</v>
      </c>
      <c r="AZ100" s="4">
        <f ca="1">IF(BB$8&lt;'Maintenance Mixte'!$I$7,'Calculs Mixte'!AZ63,OFFSET('Calculs Mixte'!AZ100,0,-$C$84,1,1))</f>
        <v>0</v>
      </c>
      <c r="BA100" s="4">
        <f ca="1">IF(BC$8&lt;'Maintenance Mixte'!$I$7,'Calculs Mixte'!BA63,OFFSET('Calculs Mixte'!BA100,0,-$C$84,1,1))</f>
        <v>0</v>
      </c>
    </row>
    <row r="101" spans="2:53" x14ac:dyDescent="0.25">
      <c r="B101" s="137">
        <v>15</v>
      </c>
      <c r="C101" s="4">
        <f ca="1">IF(E$8&lt;'Maintenance Mixte'!$I$7,'Calculs Mixte'!C64,OFFSET('Calculs Mixte'!C101,0,-$C$84,1,1))</f>
        <v>0</v>
      </c>
      <c r="D101" s="4">
        <f ca="1">IF(F$8&lt;'Maintenance Mixte'!$I$7,'Calculs Mixte'!D64,OFFSET('Calculs Mixte'!D101,0,-$C$84,1,1))</f>
        <v>0</v>
      </c>
      <c r="E101" s="4">
        <f ca="1">IF(G$8&lt;'Maintenance Mixte'!$I$7,'Calculs Mixte'!E64,OFFSET('Calculs Mixte'!E101,0,-$C$84,1,1))</f>
        <v>0</v>
      </c>
      <c r="F101" s="4">
        <f ca="1">IF(H$8&lt;'Maintenance Mixte'!$I$7,'Calculs Mixte'!F64,OFFSET('Calculs Mixte'!F101,0,-$C$84,1,1))</f>
        <v>0</v>
      </c>
      <c r="G101" s="4">
        <f ca="1">IF(I$8&lt;'Maintenance Mixte'!$I$7,'Calculs Mixte'!G64,OFFSET('Calculs Mixte'!G101,0,-$C$84,1,1))</f>
        <v>0</v>
      </c>
      <c r="H101" s="4">
        <f ca="1">IF(J$8&lt;'Maintenance Mixte'!$I$7,'Calculs Mixte'!H64,OFFSET('Calculs Mixte'!H101,0,-$C$84,1,1))</f>
        <v>0</v>
      </c>
      <c r="I101" s="4">
        <f ca="1">IF(K$8&lt;'Maintenance Mixte'!$I$7,'Calculs Mixte'!I64,OFFSET('Calculs Mixte'!I101,0,-$C$84,1,1))</f>
        <v>0</v>
      </c>
      <c r="J101" s="4">
        <f ca="1">IF(L$8&lt;'Maintenance Mixte'!$I$7,'Calculs Mixte'!J64,OFFSET('Calculs Mixte'!J101,0,-$C$84,1,1))</f>
        <v>0</v>
      </c>
      <c r="K101" s="4">
        <f ca="1">IF(M$8&lt;'Maintenance Mixte'!$I$7,'Calculs Mixte'!K64,OFFSET('Calculs Mixte'!K101,0,-$C$84,1,1))</f>
        <v>0</v>
      </c>
      <c r="L101" s="4">
        <f ca="1">IF(N$8&lt;'Maintenance Mixte'!$I$7,'Calculs Mixte'!L64,OFFSET('Calculs Mixte'!L101,0,-$C$84,1,1))</f>
        <v>0</v>
      </c>
      <c r="M101" s="4">
        <f ca="1">IF(O$8&lt;'Maintenance Mixte'!$I$7,'Calculs Mixte'!M64,OFFSET('Calculs Mixte'!M101,0,-$C$84,1,1))</f>
        <v>0</v>
      </c>
      <c r="N101" s="4">
        <f ca="1">IF(P$8&lt;'Maintenance Mixte'!$I$7,'Calculs Mixte'!N64,OFFSET('Calculs Mixte'!N101,0,-$C$84,1,1))</f>
        <v>0</v>
      </c>
      <c r="O101" s="4">
        <f ca="1">IF(Q$8&lt;'Maintenance Mixte'!$I$7,'Calculs Mixte'!O64,OFFSET('Calculs Mixte'!O101,0,-$C$84,1,1))</f>
        <v>0</v>
      </c>
      <c r="P101" s="4">
        <f ca="1">IF(R$8&lt;'Maintenance Mixte'!$I$7,'Calculs Mixte'!P64,OFFSET('Calculs Mixte'!P101,0,-$C$84,1,1))</f>
        <v>0</v>
      </c>
      <c r="Q101" s="4">
        <f ca="1">IF(S$8&lt;'Maintenance Mixte'!$I$7,'Calculs Mixte'!Q64,OFFSET('Calculs Mixte'!Q101,0,-$C$84,1,1))</f>
        <v>0</v>
      </c>
      <c r="R101" s="4">
        <f ca="1">IF(T$8&lt;'Maintenance Mixte'!$I$7,'Calculs Mixte'!R64,OFFSET('Calculs Mixte'!R101,0,-$C$84,1,1))</f>
        <v>66.010000000000019</v>
      </c>
      <c r="S101" s="4">
        <f ca="1">IF(U$8&lt;'Maintenance Mixte'!$I$7,'Calculs Mixte'!S64,OFFSET('Calculs Mixte'!S101,0,-$C$84,1,1))</f>
        <v>0.64029700000000267</v>
      </c>
      <c r="T101" s="4">
        <f ca="1">IF(V$8&lt;'Maintenance Mixte'!$I$7,'Calculs Mixte'!T64,OFFSET('Calculs Mixte'!T101,0,-$C$84,1,1))</f>
        <v>0.43527588089999519</v>
      </c>
      <c r="U101" s="4">
        <f ca="1">IF(W$8&lt;'Maintenance Mixte'!$I$7,'Calculs Mixte'!U64,OFFSET('Calculs Mixte'!U101,0,-$C$84,1,1))</f>
        <v>0.5496661065447308</v>
      </c>
      <c r="V101" s="4">
        <f ca="1">IF(X$8&lt;'Maintenance Mixte'!$I$7,'Calculs Mixte'!V64,OFFSET('Calculs Mixte'!V101,0,-$C$84,1,1))</f>
        <v>0.81873348985933048</v>
      </c>
      <c r="W101" s="4">
        <f ca="1">IF(Y$8&lt;'Maintenance Mixte'!$I$7,'Calculs Mixte'!W64,OFFSET('Calculs Mixte'!W101,0,-$C$84,1,1))</f>
        <v>0</v>
      </c>
      <c r="X101" s="4">
        <f ca="1">IF(Z$8&lt;'Maintenance Mixte'!$I$7,'Calculs Mixte'!X64,OFFSET('Calculs Mixte'!X101,0,-$C$84,1,1))</f>
        <v>0</v>
      </c>
      <c r="Y101" s="4">
        <f ca="1">IF(AA$8&lt;'Maintenance Mixte'!$I$7,'Calculs Mixte'!Y64,OFFSET('Calculs Mixte'!Y101,0,-$C$84,1,1))</f>
        <v>0</v>
      </c>
      <c r="Z101" s="4">
        <f ca="1">IF(AB$8&lt;'Maintenance Mixte'!$I$7,'Calculs Mixte'!Z64,OFFSET('Calculs Mixte'!Z101,0,-$C$84,1,1))</f>
        <v>0</v>
      </c>
      <c r="AA101" s="4">
        <f ca="1">IF(AC$8&lt;'Maintenance Mixte'!$I$7,'Calculs Mixte'!AA64,OFFSET('Calculs Mixte'!AA101,0,-$C$84,1,1))</f>
        <v>0</v>
      </c>
      <c r="AB101" s="4">
        <f ca="1">IF(AD$8&lt;'Maintenance Mixte'!$I$7,'Calculs Mixte'!AB64,OFFSET('Calculs Mixte'!AB101,0,-$C$84,1,1))</f>
        <v>0</v>
      </c>
      <c r="AC101" s="4">
        <f ca="1">IF(AE$8&lt;'Maintenance Mixte'!$I$7,'Calculs Mixte'!AC64,OFFSET('Calculs Mixte'!AC101,0,-$C$84,1,1))</f>
        <v>0</v>
      </c>
      <c r="AD101" s="4">
        <f ca="1">IF(AF$8&lt;'Maintenance Mixte'!$I$7,'Calculs Mixte'!AD64,OFFSET('Calculs Mixte'!AD101,0,-$C$84,1,1))</f>
        <v>0</v>
      </c>
      <c r="AE101" s="4">
        <f ca="1">IF(AG$8&lt;'Maintenance Mixte'!$I$7,'Calculs Mixte'!AE64,OFFSET('Calculs Mixte'!AE101,0,-$C$84,1,1))</f>
        <v>0</v>
      </c>
      <c r="AF101" s="4">
        <f ca="1">IF(AH$8&lt;'Maintenance Mixte'!$I$7,'Calculs Mixte'!AF64,OFFSET('Calculs Mixte'!AF101,0,-$C$84,1,1))</f>
        <v>0</v>
      </c>
      <c r="AG101" s="4">
        <f ca="1">IF(AI$8&lt;'Maintenance Mixte'!$I$7,'Calculs Mixte'!AG64,OFFSET('Calculs Mixte'!AG101,0,-$C$84,1,1))</f>
        <v>0</v>
      </c>
      <c r="AH101" s="4">
        <f ca="1">IF(AJ$8&lt;'Maintenance Mixte'!$I$7,'Calculs Mixte'!AH64,OFFSET('Calculs Mixte'!AH101,0,-$C$84,1,1))</f>
        <v>0</v>
      </c>
      <c r="AI101" s="4">
        <f ca="1">IF(AK$8&lt;'Maintenance Mixte'!$I$7,'Calculs Mixte'!AI64,OFFSET('Calculs Mixte'!AI101,0,-$C$84,1,1))</f>
        <v>0</v>
      </c>
      <c r="AJ101" s="4">
        <f ca="1">IF(AL$8&lt;'Maintenance Mixte'!$I$7,'Calculs Mixte'!AJ64,OFFSET('Calculs Mixte'!AJ101,0,-$C$84,1,1))</f>
        <v>0</v>
      </c>
      <c r="AK101" s="4">
        <f ca="1">IF(AM$8&lt;'Maintenance Mixte'!$I$7,'Calculs Mixte'!AK64,OFFSET('Calculs Mixte'!AK101,0,-$C$84,1,1))</f>
        <v>0</v>
      </c>
      <c r="AL101" s="4">
        <f ca="1">IF(AN$8&lt;'Maintenance Mixte'!$I$7,'Calculs Mixte'!AL64,OFFSET('Calculs Mixte'!AL101,0,-$C$84,1,1))</f>
        <v>66.010000000000019</v>
      </c>
      <c r="AM101" s="4">
        <f ca="1">IF(AO$8&lt;'Maintenance Mixte'!$I$7,'Calculs Mixte'!AM64,OFFSET('Calculs Mixte'!AM101,0,-$C$84,1,1))</f>
        <v>0.64029700000000267</v>
      </c>
      <c r="AN101" s="4">
        <f ca="1">IF(AP$8&lt;'Maintenance Mixte'!$I$7,'Calculs Mixte'!AN64,OFFSET('Calculs Mixte'!AN101,0,-$C$84,1,1))</f>
        <v>0.43527588089999519</v>
      </c>
      <c r="AO101" s="4">
        <f ca="1">IF(AQ$8&lt;'Maintenance Mixte'!$I$7,'Calculs Mixte'!AO64,OFFSET('Calculs Mixte'!AO101,0,-$C$84,1,1))</f>
        <v>0.5496661065447308</v>
      </c>
      <c r="AP101" s="4">
        <f ca="1">IF(AR$8&lt;'Maintenance Mixte'!$I$7,'Calculs Mixte'!AP64,OFFSET('Calculs Mixte'!AP101,0,-$C$84,1,1))</f>
        <v>0.81873348985933048</v>
      </c>
      <c r="AQ101" s="4">
        <f ca="1">IF(AS$8&lt;'Maintenance Mixte'!$I$7,'Calculs Mixte'!AQ64,OFFSET('Calculs Mixte'!AQ101,0,-$C$84,1,1))</f>
        <v>0</v>
      </c>
      <c r="AR101" s="4">
        <f ca="1">IF(AT$8&lt;'Maintenance Mixte'!$I$7,'Calculs Mixte'!AR64,OFFSET('Calculs Mixte'!AR101,0,-$C$84,1,1))</f>
        <v>0</v>
      </c>
      <c r="AS101" s="4">
        <f ca="1">IF(AU$8&lt;'Maintenance Mixte'!$I$7,'Calculs Mixte'!AS64,OFFSET('Calculs Mixte'!AS101,0,-$C$84,1,1))</f>
        <v>0</v>
      </c>
      <c r="AT101" s="4">
        <f ca="1">IF(AV$8&lt;'Maintenance Mixte'!$I$7,'Calculs Mixte'!AT64,OFFSET('Calculs Mixte'!AT101,0,-$C$84,1,1))</f>
        <v>0</v>
      </c>
      <c r="AU101" s="4">
        <f ca="1">IF(AW$8&lt;'Maintenance Mixte'!$I$7,'Calculs Mixte'!AU64,OFFSET('Calculs Mixte'!AU101,0,-$C$84,1,1))</f>
        <v>0</v>
      </c>
      <c r="AV101" s="4">
        <f ca="1">IF(AX$8&lt;'Maintenance Mixte'!$I$7,'Calculs Mixte'!AV64,OFFSET('Calculs Mixte'!AV101,0,-$C$84,1,1))</f>
        <v>0</v>
      </c>
      <c r="AW101" s="4">
        <f ca="1">IF(AY$8&lt;'Maintenance Mixte'!$I$7,'Calculs Mixte'!AW64,OFFSET('Calculs Mixte'!AW101,0,-$C$84,1,1))</f>
        <v>0</v>
      </c>
      <c r="AX101" s="4">
        <f ca="1">IF(AZ$8&lt;'Maintenance Mixte'!$I$7,'Calculs Mixte'!AX64,OFFSET('Calculs Mixte'!AX101,0,-$C$84,1,1))</f>
        <v>0</v>
      </c>
      <c r="AY101" s="4">
        <f ca="1">IF(BA$8&lt;'Maintenance Mixte'!$I$7,'Calculs Mixte'!AY64,OFFSET('Calculs Mixte'!AY101,0,-$C$84,1,1))</f>
        <v>0</v>
      </c>
      <c r="AZ101" s="4">
        <f ca="1">IF(BB$8&lt;'Maintenance Mixte'!$I$7,'Calculs Mixte'!AZ64,OFFSET('Calculs Mixte'!AZ101,0,-$C$84,1,1))</f>
        <v>0</v>
      </c>
      <c r="BA101" s="4">
        <f ca="1">IF(BC$8&lt;'Maintenance Mixte'!$I$7,'Calculs Mixte'!BA64,OFFSET('Calculs Mixte'!BA101,0,-$C$84,1,1))</f>
        <v>0</v>
      </c>
    </row>
    <row r="102" spans="2:53" x14ac:dyDescent="0.25">
      <c r="B102" s="137">
        <v>16</v>
      </c>
      <c r="C102" s="4">
        <f ca="1">IF(E$8&lt;'Maintenance Mixte'!$I$7,'Calculs Mixte'!C65,OFFSET('Calculs Mixte'!C102,0,-$C$84,1,1))</f>
        <v>0</v>
      </c>
      <c r="D102" s="4">
        <f ca="1">IF(F$8&lt;'Maintenance Mixte'!$I$7,'Calculs Mixte'!D65,OFFSET('Calculs Mixte'!D102,0,-$C$84,1,1))</f>
        <v>0</v>
      </c>
      <c r="E102" s="4">
        <f ca="1">IF(G$8&lt;'Maintenance Mixte'!$I$7,'Calculs Mixte'!E65,OFFSET('Calculs Mixte'!E102,0,-$C$84,1,1))</f>
        <v>0</v>
      </c>
      <c r="F102" s="4">
        <f ca="1">IF(H$8&lt;'Maintenance Mixte'!$I$7,'Calculs Mixte'!F65,OFFSET('Calculs Mixte'!F102,0,-$C$84,1,1))</f>
        <v>0</v>
      </c>
      <c r="G102" s="4">
        <f ca="1">IF(I$8&lt;'Maintenance Mixte'!$I$7,'Calculs Mixte'!G65,OFFSET('Calculs Mixte'!G102,0,-$C$84,1,1))</f>
        <v>0</v>
      </c>
      <c r="H102" s="4">
        <f ca="1">IF(J$8&lt;'Maintenance Mixte'!$I$7,'Calculs Mixte'!H65,OFFSET('Calculs Mixte'!H102,0,-$C$84,1,1))</f>
        <v>0</v>
      </c>
      <c r="I102" s="4">
        <f ca="1">IF(K$8&lt;'Maintenance Mixte'!$I$7,'Calculs Mixte'!I65,OFFSET('Calculs Mixte'!I102,0,-$C$84,1,1))</f>
        <v>0</v>
      </c>
      <c r="J102" s="4">
        <f ca="1">IF(L$8&lt;'Maintenance Mixte'!$I$7,'Calculs Mixte'!J65,OFFSET('Calculs Mixte'!J102,0,-$C$84,1,1))</f>
        <v>0</v>
      </c>
      <c r="K102" s="4">
        <f ca="1">IF(M$8&lt;'Maintenance Mixte'!$I$7,'Calculs Mixte'!K65,OFFSET('Calculs Mixte'!K102,0,-$C$84,1,1))</f>
        <v>0</v>
      </c>
      <c r="L102" s="4">
        <f ca="1">IF(N$8&lt;'Maintenance Mixte'!$I$7,'Calculs Mixte'!L65,OFFSET('Calculs Mixte'!L102,0,-$C$84,1,1))</f>
        <v>0</v>
      </c>
      <c r="M102" s="4">
        <f ca="1">IF(O$8&lt;'Maintenance Mixte'!$I$7,'Calculs Mixte'!M65,OFFSET('Calculs Mixte'!M102,0,-$C$84,1,1))</f>
        <v>0</v>
      </c>
      <c r="N102" s="4">
        <f ca="1">IF(P$8&lt;'Maintenance Mixte'!$I$7,'Calculs Mixte'!N65,OFFSET('Calculs Mixte'!N102,0,-$C$84,1,1))</f>
        <v>0</v>
      </c>
      <c r="O102" s="4">
        <f ca="1">IF(Q$8&lt;'Maintenance Mixte'!$I$7,'Calculs Mixte'!O65,OFFSET('Calculs Mixte'!O102,0,-$C$84,1,1))</f>
        <v>0</v>
      </c>
      <c r="P102" s="4">
        <f ca="1">IF(R$8&lt;'Maintenance Mixte'!$I$7,'Calculs Mixte'!P65,OFFSET('Calculs Mixte'!P102,0,-$C$84,1,1))</f>
        <v>0</v>
      </c>
      <c r="Q102" s="4">
        <f ca="1">IF(S$8&lt;'Maintenance Mixte'!$I$7,'Calculs Mixte'!Q65,OFFSET('Calculs Mixte'!Q102,0,-$C$84,1,1))</f>
        <v>0</v>
      </c>
      <c r="R102" s="4">
        <f ca="1">IF(T$8&lt;'Maintenance Mixte'!$I$7,'Calculs Mixte'!R65,OFFSET('Calculs Mixte'!R102,0,-$C$84,1,1))</f>
        <v>0</v>
      </c>
      <c r="S102" s="4">
        <f ca="1">IF(U$8&lt;'Maintenance Mixte'!$I$7,'Calculs Mixte'!S65,OFFSET('Calculs Mixte'!S102,0,-$C$84,1,1))</f>
        <v>64.120000000000019</v>
      </c>
      <c r="T102" s="4">
        <f ca="1">IF(V$8&lt;'Maintenance Mixte'!$I$7,'Calculs Mixte'!T65,OFFSET('Calculs Mixte'!T102,0,-$C$84,1,1))</f>
        <v>0.62196400000000263</v>
      </c>
      <c r="U102" s="4">
        <f ca="1">IF(W$8&lt;'Maintenance Mixte'!$I$7,'Calculs Mixte'!U65,OFFSET('Calculs Mixte'!U102,0,-$C$84,1,1))</f>
        <v>0.42281305079999532</v>
      </c>
      <c r="V102" s="4">
        <f ca="1">IF(X$8&lt;'Maintenance Mixte'!$I$7,'Calculs Mixte'!V65,OFFSET('Calculs Mixte'!V102,0,-$C$84,1,1))</f>
        <v>0.53392805259276077</v>
      </c>
      <c r="W102" s="4">
        <f ca="1">IF(Y$8&lt;'Maintenance Mixte'!$I$7,'Calculs Mixte'!W65,OFFSET('Calculs Mixte'!W102,0,-$C$84,1,1))</f>
        <v>0</v>
      </c>
      <c r="X102" s="4">
        <f ca="1">IF(Z$8&lt;'Maintenance Mixte'!$I$7,'Calculs Mixte'!X65,OFFSET('Calculs Mixte'!X102,0,-$C$84,1,1))</f>
        <v>0</v>
      </c>
      <c r="Y102" s="4">
        <f ca="1">IF(AA$8&lt;'Maintenance Mixte'!$I$7,'Calculs Mixte'!Y65,OFFSET('Calculs Mixte'!Y102,0,-$C$84,1,1))</f>
        <v>0</v>
      </c>
      <c r="Z102" s="4">
        <f ca="1">IF(AB$8&lt;'Maintenance Mixte'!$I$7,'Calculs Mixte'!Z65,OFFSET('Calculs Mixte'!Z102,0,-$C$84,1,1))</f>
        <v>0</v>
      </c>
      <c r="AA102" s="4">
        <f ca="1">IF(AC$8&lt;'Maintenance Mixte'!$I$7,'Calculs Mixte'!AA65,OFFSET('Calculs Mixte'!AA102,0,-$C$84,1,1))</f>
        <v>0</v>
      </c>
      <c r="AB102" s="4">
        <f ca="1">IF(AD$8&lt;'Maintenance Mixte'!$I$7,'Calculs Mixte'!AB65,OFFSET('Calculs Mixte'!AB102,0,-$C$84,1,1))</f>
        <v>0</v>
      </c>
      <c r="AC102" s="4">
        <f ca="1">IF(AE$8&lt;'Maintenance Mixte'!$I$7,'Calculs Mixte'!AC65,OFFSET('Calculs Mixte'!AC102,0,-$C$84,1,1))</f>
        <v>0</v>
      </c>
      <c r="AD102" s="4">
        <f ca="1">IF(AF$8&lt;'Maintenance Mixte'!$I$7,'Calculs Mixte'!AD65,OFFSET('Calculs Mixte'!AD102,0,-$C$84,1,1))</f>
        <v>0</v>
      </c>
      <c r="AE102" s="4">
        <f ca="1">IF(AG$8&lt;'Maintenance Mixte'!$I$7,'Calculs Mixte'!AE65,OFFSET('Calculs Mixte'!AE102,0,-$C$84,1,1))</f>
        <v>0</v>
      </c>
      <c r="AF102" s="4">
        <f ca="1">IF(AH$8&lt;'Maintenance Mixte'!$I$7,'Calculs Mixte'!AF65,OFFSET('Calculs Mixte'!AF102,0,-$C$84,1,1))</f>
        <v>0</v>
      </c>
      <c r="AG102" s="4">
        <f ca="1">IF(AI$8&lt;'Maintenance Mixte'!$I$7,'Calculs Mixte'!AG65,OFFSET('Calculs Mixte'!AG102,0,-$C$84,1,1))</f>
        <v>0</v>
      </c>
      <c r="AH102" s="4">
        <f ca="1">IF(AJ$8&lt;'Maintenance Mixte'!$I$7,'Calculs Mixte'!AH65,OFFSET('Calculs Mixte'!AH102,0,-$C$84,1,1))</f>
        <v>0</v>
      </c>
      <c r="AI102" s="4">
        <f ca="1">IF(AK$8&lt;'Maintenance Mixte'!$I$7,'Calculs Mixte'!AI65,OFFSET('Calculs Mixte'!AI102,0,-$C$84,1,1))</f>
        <v>0</v>
      </c>
      <c r="AJ102" s="4">
        <f ca="1">IF(AL$8&lt;'Maintenance Mixte'!$I$7,'Calculs Mixte'!AJ65,OFFSET('Calculs Mixte'!AJ102,0,-$C$84,1,1))</f>
        <v>0</v>
      </c>
      <c r="AK102" s="4">
        <f ca="1">IF(AM$8&lt;'Maintenance Mixte'!$I$7,'Calculs Mixte'!AK65,OFFSET('Calculs Mixte'!AK102,0,-$C$84,1,1))</f>
        <v>0</v>
      </c>
      <c r="AL102" s="4">
        <f ca="1">IF(AN$8&lt;'Maintenance Mixte'!$I$7,'Calculs Mixte'!AL65,OFFSET('Calculs Mixte'!AL102,0,-$C$84,1,1))</f>
        <v>0</v>
      </c>
      <c r="AM102" s="4">
        <f ca="1">IF(AO$8&lt;'Maintenance Mixte'!$I$7,'Calculs Mixte'!AM65,OFFSET('Calculs Mixte'!AM102,0,-$C$84,1,1))</f>
        <v>64.120000000000019</v>
      </c>
      <c r="AN102" s="4">
        <f ca="1">IF(AP$8&lt;'Maintenance Mixte'!$I$7,'Calculs Mixte'!AN65,OFFSET('Calculs Mixte'!AN102,0,-$C$84,1,1))</f>
        <v>0.62196400000000263</v>
      </c>
      <c r="AO102" s="4">
        <f ca="1">IF(AQ$8&lt;'Maintenance Mixte'!$I$7,'Calculs Mixte'!AO65,OFFSET('Calculs Mixte'!AO102,0,-$C$84,1,1))</f>
        <v>0.42281305079999532</v>
      </c>
      <c r="AP102" s="4">
        <f ca="1">IF(AR$8&lt;'Maintenance Mixte'!$I$7,'Calculs Mixte'!AP65,OFFSET('Calculs Mixte'!AP102,0,-$C$84,1,1))</f>
        <v>0.53392805259276077</v>
      </c>
      <c r="AQ102" s="4">
        <f ca="1">IF(AS$8&lt;'Maintenance Mixte'!$I$7,'Calculs Mixte'!AQ65,OFFSET('Calculs Mixte'!AQ102,0,-$C$84,1,1))</f>
        <v>0</v>
      </c>
      <c r="AR102" s="4">
        <f ca="1">IF(AT$8&lt;'Maintenance Mixte'!$I$7,'Calculs Mixte'!AR65,OFFSET('Calculs Mixte'!AR102,0,-$C$84,1,1))</f>
        <v>0</v>
      </c>
      <c r="AS102" s="4">
        <f ca="1">IF(AU$8&lt;'Maintenance Mixte'!$I$7,'Calculs Mixte'!AS65,OFFSET('Calculs Mixte'!AS102,0,-$C$84,1,1))</f>
        <v>0</v>
      </c>
      <c r="AT102" s="4">
        <f ca="1">IF(AV$8&lt;'Maintenance Mixte'!$I$7,'Calculs Mixte'!AT65,OFFSET('Calculs Mixte'!AT102,0,-$C$84,1,1))</f>
        <v>0</v>
      </c>
      <c r="AU102" s="4">
        <f ca="1">IF(AW$8&lt;'Maintenance Mixte'!$I$7,'Calculs Mixte'!AU65,OFFSET('Calculs Mixte'!AU102,0,-$C$84,1,1))</f>
        <v>0</v>
      </c>
      <c r="AV102" s="4">
        <f ca="1">IF(AX$8&lt;'Maintenance Mixte'!$I$7,'Calculs Mixte'!AV65,OFFSET('Calculs Mixte'!AV102,0,-$C$84,1,1))</f>
        <v>0</v>
      </c>
      <c r="AW102" s="4">
        <f ca="1">IF(AY$8&lt;'Maintenance Mixte'!$I$7,'Calculs Mixte'!AW65,OFFSET('Calculs Mixte'!AW102,0,-$C$84,1,1))</f>
        <v>0</v>
      </c>
      <c r="AX102" s="4">
        <f ca="1">IF(AZ$8&lt;'Maintenance Mixte'!$I$7,'Calculs Mixte'!AX65,OFFSET('Calculs Mixte'!AX102,0,-$C$84,1,1))</f>
        <v>0</v>
      </c>
      <c r="AY102" s="4">
        <f ca="1">IF(BA$8&lt;'Maintenance Mixte'!$I$7,'Calculs Mixte'!AY65,OFFSET('Calculs Mixte'!AY102,0,-$C$84,1,1))</f>
        <v>0</v>
      </c>
      <c r="AZ102" s="4">
        <f ca="1">IF(BB$8&lt;'Maintenance Mixte'!$I$7,'Calculs Mixte'!AZ65,OFFSET('Calculs Mixte'!AZ102,0,-$C$84,1,1))</f>
        <v>0</v>
      </c>
      <c r="BA102" s="4">
        <f ca="1">IF(BC$8&lt;'Maintenance Mixte'!$I$7,'Calculs Mixte'!BA65,OFFSET('Calculs Mixte'!BA102,0,-$C$84,1,1))</f>
        <v>0</v>
      </c>
    </row>
    <row r="103" spans="2:53" x14ac:dyDescent="0.25">
      <c r="B103" s="137">
        <v>17</v>
      </c>
      <c r="C103" s="4">
        <f ca="1">IF(E$8&lt;'Maintenance Mixte'!$I$7,'Calculs Mixte'!C66,OFFSET('Calculs Mixte'!C103,0,-$C$84,1,1))</f>
        <v>0</v>
      </c>
      <c r="D103" s="4">
        <f ca="1">IF(F$8&lt;'Maintenance Mixte'!$I$7,'Calculs Mixte'!D66,OFFSET('Calculs Mixte'!D103,0,-$C$84,1,1))</f>
        <v>0</v>
      </c>
      <c r="E103" s="4">
        <f ca="1">IF(G$8&lt;'Maintenance Mixte'!$I$7,'Calculs Mixte'!E66,OFFSET('Calculs Mixte'!E103,0,-$C$84,1,1))</f>
        <v>0</v>
      </c>
      <c r="F103" s="4">
        <f ca="1">IF(H$8&lt;'Maintenance Mixte'!$I$7,'Calculs Mixte'!F66,OFFSET('Calculs Mixte'!F103,0,-$C$84,1,1))</f>
        <v>0</v>
      </c>
      <c r="G103" s="4">
        <f ca="1">IF(I$8&lt;'Maintenance Mixte'!$I$7,'Calculs Mixte'!G66,OFFSET('Calculs Mixte'!G103,0,-$C$84,1,1))</f>
        <v>0</v>
      </c>
      <c r="H103" s="4">
        <f ca="1">IF(J$8&lt;'Maintenance Mixte'!$I$7,'Calculs Mixte'!H66,OFFSET('Calculs Mixte'!H103,0,-$C$84,1,1))</f>
        <v>0</v>
      </c>
      <c r="I103" s="4">
        <f ca="1">IF(K$8&lt;'Maintenance Mixte'!$I$7,'Calculs Mixte'!I66,OFFSET('Calculs Mixte'!I103,0,-$C$84,1,1))</f>
        <v>0</v>
      </c>
      <c r="J103" s="4">
        <f ca="1">IF(L$8&lt;'Maintenance Mixte'!$I$7,'Calculs Mixte'!J66,OFFSET('Calculs Mixte'!J103,0,-$C$84,1,1))</f>
        <v>0</v>
      </c>
      <c r="K103" s="4">
        <f ca="1">IF(M$8&lt;'Maintenance Mixte'!$I$7,'Calculs Mixte'!K66,OFFSET('Calculs Mixte'!K103,0,-$C$84,1,1))</f>
        <v>0</v>
      </c>
      <c r="L103" s="4">
        <f ca="1">IF(N$8&lt;'Maintenance Mixte'!$I$7,'Calculs Mixte'!L66,OFFSET('Calculs Mixte'!L103,0,-$C$84,1,1))</f>
        <v>0</v>
      </c>
      <c r="M103" s="4">
        <f ca="1">IF(O$8&lt;'Maintenance Mixte'!$I$7,'Calculs Mixte'!M66,OFFSET('Calculs Mixte'!M103,0,-$C$84,1,1))</f>
        <v>0</v>
      </c>
      <c r="N103" s="4">
        <f ca="1">IF(P$8&lt;'Maintenance Mixte'!$I$7,'Calculs Mixte'!N66,OFFSET('Calculs Mixte'!N103,0,-$C$84,1,1))</f>
        <v>0</v>
      </c>
      <c r="O103" s="4">
        <f ca="1">IF(Q$8&lt;'Maintenance Mixte'!$I$7,'Calculs Mixte'!O66,OFFSET('Calculs Mixte'!O103,0,-$C$84,1,1))</f>
        <v>0</v>
      </c>
      <c r="P103" s="4">
        <f ca="1">IF(R$8&lt;'Maintenance Mixte'!$I$7,'Calculs Mixte'!P66,OFFSET('Calculs Mixte'!P103,0,-$C$84,1,1))</f>
        <v>0</v>
      </c>
      <c r="Q103" s="4">
        <f ca="1">IF(S$8&lt;'Maintenance Mixte'!$I$7,'Calculs Mixte'!Q66,OFFSET('Calculs Mixte'!Q103,0,-$C$84,1,1))</f>
        <v>0</v>
      </c>
      <c r="R103" s="4">
        <f ca="1">IF(T$8&lt;'Maintenance Mixte'!$I$7,'Calculs Mixte'!R66,OFFSET('Calculs Mixte'!R103,0,-$C$84,1,1))</f>
        <v>0</v>
      </c>
      <c r="S103" s="4">
        <f ca="1">IF(U$8&lt;'Maintenance Mixte'!$I$7,'Calculs Mixte'!S66,OFFSET('Calculs Mixte'!S103,0,-$C$84,1,1))</f>
        <v>0</v>
      </c>
      <c r="T103" s="4">
        <f ca="1">IF(V$8&lt;'Maintenance Mixte'!$I$7,'Calculs Mixte'!T66,OFFSET('Calculs Mixte'!T103,0,-$C$84,1,1))</f>
        <v>62.090000000000025</v>
      </c>
      <c r="U103" s="4">
        <f ca="1">IF(W$8&lt;'Maintenance Mixte'!$I$7,'Calculs Mixte'!U66,OFFSET('Calculs Mixte'!U103,0,-$C$84,1,1))</f>
        <v>0.60227300000000261</v>
      </c>
      <c r="V103" s="4">
        <f ca="1">IF(X$8&lt;'Maintenance Mixte'!$I$7,'Calculs Mixte'!V66,OFFSET('Calculs Mixte'!V103,0,-$C$84,1,1))</f>
        <v>0.40942704809999547</v>
      </c>
      <c r="W103" s="4">
        <f ca="1">IF(Y$8&lt;'Maintenance Mixte'!$I$7,'Calculs Mixte'!W66,OFFSET('Calculs Mixte'!W103,0,-$C$84,1,1))</f>
        <v>0</v>
      </c>
      <c r="X103" s="4">
        <f ca="1">IF(Z$8&lt;'Maintenance Mixte'!$I$7,'Calculs Mixte'!X66,OFFSET('Calculs Mixte'!X103,0,-$C$84,1,1))</f>
        <v>0</v>
      </c>
      <c r="Y103" s="4">
        <f ca="1">IF(AA$8&lt;'Maintenance Mixte'!$I$7,'Calculs Mixte'!Y66,OFFSET('Calculs Mixte'!Y103,0,-$C$84,1,1))</f>
        <v>0</v>
      </c>
      <c r="Z103" s="4">
        <f ca="1">IF(AB$8&lt;'Maintenance Mixte'!$I$7,'Calculs Mixte'!Z66,OFFSET('Calculs Mixte'!Z103,0,-$C$84,1,1))</f>
        <v>0</v>
      </c>
      <c r="AA103" s="4">
        <f ca="1">IF(AC$8&lt;'Maintenance Mixte'!$I$7,'Calculs Mixte'!AA66,OFFSET('Calculs Mixte'!AA103,0,-$C$84,1,1))</f>
        <v>0</v>
      </c>
      <c r="AB103" s="4">
        <f ca="1">IF(AD$8&lt;'Maintenance Mixte'!$I$7,'Calculs Mixte'!AB66,OFFSET('Calculs Mixte'!AB103,0,-$C$84,1,1))</f>
        <v>0</v>
      </c>
      <c r="AC103" s="4">
        <f ca="1">IF(AE$8&lt;'Maintenance Mixte'!$I$7,'Calculs Mixte'!AC66,OFFSET('Calculs Mixte'!AC103,0,-$C$84,1,1))</f>
        <v>0</v>
      </c>
      <c r="AD103" s="4">
        <f ca="1">IF(AF$8&lt;'Maintenance Mixte'!$I$7,'Calculs Mixte'!AD66,OFFSET('Calculs Mixte'!AD103,0,-$C$84,1,1))</f>
        <v>0</v>
      </c>
      <c r="AE103" s="4">
        <f ca="1">IF(AG$8&lt;'Maintenance Mixte'!$I$7,'Calculs Mixte'!AE66,OFFSET('Calculs Mixte'!AE103,0,-$C$84,1,1))</f>
        <v>0</v>
      </c>
      <c r="AF103" s="4">
        <f ca="1">IF(AH$8&lt;'Maintenance Mixte'!$I$7,'Calculs Mixte'!AF66,OFFSET('Calculs Mixte'!AF103,0,-$C$84,1,1))</f>
        <v>0</v>
      </c>
      <c r="AG103" s="4">
        <f ca="1">IF(AI$8&lt;'Maintenance Mixte'!$I$7,'Calculs Mixte'!AG66,OFFSET('Calculs Mixte'!AG103,0,-$C$84,1,1))</f>
        <v>0</v>
      </c>
      <c r="AH103" s="4">
        <f ca="1">IF(AJ$8&lt;'Maintenance Mixte'!$I$7,'Calculs Mixte'!AH66,OFFSET('Calculs Mixte'!AH103,0,-$C$84,1,1))</f>
        <v>0</v>
      </c>
      <c r="AI103" s="4">
        <f ca="1">IF(AK$8&lt;'Maintenance Mixte'!$I$7,'Calculs Mixte'!AI66,OFFSET('Calculs Mixte'!AI103,0,-$C$84,1,1))</f>
        <v>0</v>
      </c>
      <c r="AJ103" s="4">
        <f ca="1">IF(AL$8&lt;'Maintenance Mixte'!$I$7,'Calculs Mixte'!AJ66,OFFSET('Calculs Mixte'!AJ103,0,-$C$84,1,1))</f>
        <v>0</v>
      </c>
      <c r="AK103" s="4">
        <f ca="1">IF(AM$8&lt;'Maintenance Mixte'!$I$7,'Calculs Mixte'!AK66,OFFSET('Calculs Mixte'!AK103,0,-$C$84,1,1))</f>
        <v>0</v>
      </c>
      <c r="AL103" s="4">
        <f ca="1">IF(AN$8&lt;'Maintenance Mixte'!$I$7,'Calculs Mixte'!AL66,OFFSET('Calculs Mixte'!AL103,0,-$C$84,1,1))</f>
        <v>0</v>
      </c>
      <c r="AM103" s="4">
        <f ca="1">IF(AO$8&lt;'Maintenance Mixte'!$I$7,'Calculs Mixte'!AM66,OFFSET('Calculs Mixte'!AM103,0,-$C$84,1,1))</f>
        <v>0</v>
      </c>
      <c r="AN103" s="4">
        <f ca="1">IF(AP$8&lt;'Maintenance Mixte'!$I$7,'Calculs Mixte'!AN66,OFFSET('Calculs Mixte'!AN103,0,-$C$84,1,1))</f>
        <v>62.090000000000025</v>
      </c>
      <c r="AO103" s="4">
        <f ca="1">IF(AQ$8&lt;'Maintenance Mixte'!$I$7,'Calculs Mixte'!AO66,OFFSET('Calculs Mixte'!AO103,0,-$C$84,1,1))</f>
        <v>0.60227300000000261</v>
      </c>
      <c r="AP103" s="4">
        <f ca="1">IF(AR$8&lt;'Maintenance Mixte'!$I$7,'Calculs Mixte'!AP66,OFFSET('Calculs Mixte'!AP103,0,-$C$84,1,1))</f>
        <v>0.40942704809999547</v>
      </c>
      <c r="AQ103" s="4">
        <f ca="1">IF(AS$8&lt;'Maintenance Mixte'!$I$7,'Calculs Mixte'!AQ66,OFFSET('Calculs Mixte'!AQ103,0,-$C$84,1,1))</f>
        <v>0</v>
      </c>
      <c r="AR103" s="4">
        <f ca="1">IF(AT$8&lt;'Maintenance Mixte'!$I$7,'Calculs Mixte'!AR66,OFFSET('Calculs Mixte'!AR103,0,-$C$84,1,1))</f>
        <v>0</v>
      </c>
      <c r="AS103" s="4">
        <f ca="1">IF(AU$8&lt;'Maintenance Mixte'!$I$7,'Calculs Mixte'!AS66,OFFSET('Calculs Mixte'!AS103,0,-$C$84,1,1))</f>
        <v>0</v>
      </c>
      <c r="AT103" s="4">
        <f ca="1">IF(AV$8&lt;'Maintenance Mixte'!$I$7,'Calculs Mixte'!AT66,OFFSET('Calculs Mixte'!AT103,0,-$C$84,1,1))</f>
        <v>0</v>
      </c>
      <c r="AU103" s="4">
        <f ca="1">IF(AW$8&lt;'Maintenance Mixte'!$I$7,'Calculs Mixte'!AU66,OFFSET('Calculs Mixte'!AU103,0,-$C$84,1,1))</f>
        <v>0</v>
      </c>
      <c r="AV103" s="4">
        <f ca="1">IF(AX$8&lt;'Maintenance Mixte'!$I$7,'Calculs Mixte'!AV66,OFFSET('Calculs Mixte'!AV103,0,-$C$84,1,1))</f>
        <v>0</v>
      </c>
      <c r="AW103" s="4">
        <f ca="1">IF(AY$8&lt;'Maintenance Mixte'!$I$7,'Calculs Mixte'!AW66,OFFSET('Calculs Mixte'!AW103,0,-$C$84,1,1))</f>
        <v>0</v>
      </c>
      <c r="AX103" s="4">
        <f ca="1">IF(AZ$8&lt;'Maintenance Mixte'!$I$7,'Calculs Mixte'!AX66,OFFSET('Calculs Mixte'!AX103,0,-$C$84,1,1))</f>
        <v>0</v>
      </c>
      <c r="AY103" s="4">
        <f ca="1">IF(BA$8&lt;'Maintenance Mixte'!$I$7,'Calculs Mixte'!AY66,OFFSET('Calculs Mixte'!AY103,0,-$C$84,1,1))</f>
        <v>0</v>
      </c>
      <c r="AZ103" s="4">
        <f ca="1">IF(BB$8&lt;'Maintenance Mixte'!$I$7,'Calculs Mixte'!AZ66,OFFSET('Calculs Mixte'!AZ103,0,-$C$84,1,1))</f>
        <v>0</v>
      </c>
      <c r="BA103" s="4">
        <f ca="1">IF(BC$8&lt;'Maintenance Mixte'!$I$7,'Calculs Mixte'!BA66,OFFSET('Calculs Mixte'!BA103,0,-$C$84,1,1))</f>
        <v>0</v>
      </c>
    </row>
    <row r="104" spans="2:53" x14ac:dyDescent="0.25">
      <c r="B104" s="137">
        <v>18</v>
      </c>
      <c r="C104" s="4">
        <f ca="1">IF(E$8&lt;'Maintenance Mixte'!$I$7,'Calculs Mixte'!C67,OFFSET('Calculs Mixte'!C104,0,-$C$84,1,1))</f>
        <v>0</v>
      </c>
      <c r="D104" s="4">
        <f ca="1">IF(F$8&lt;'Maintenance Mixte'!$I$7,'Calculs Mixte'!D67,OFFSET('Calculs Mixte'!D104,0,-$C$84,1,1))</f>
        <v>0</v>
      </c>
      <c r="E104" s="4">
        <f ca="1">IF(G$8&lt;'Maintenance Mixte'!$I$7,'Calculs Mixte'!E67,OFFSET('Calculs Mixte'!E104,0,-$C$84,1,1))</f>
        <v>0</v>
      </c>
      <c r="F104" s="4">
        <f ca="1">IF(H$8&lt;'Maintenance Mixte'!$I$7,'Calculs Mixte'!F67,OFFSET('Calculs Mixte'!F104,0,-$C$84,1,1))</f>
        <v>0</v>
      </c>
      <c r="G104" s="4">
        <f ca="1">IF(I$8&lt;'Maintenance Mixte'!$I$7,'Calculs Mixte'!G67,OFFSET('Calculs Mixte'!G104,0,-$C$84,1,1))</f>
        <v>0</v>
      </c>
      <c r="H104" s="4">
        <f ca="1">IF(J$8&lt;'Maintenance Mixte'!$I$7,'Calculs Mixte'!H67,OFFSET('Calculs Mixte'!H104,0,-$C$84,1,1))</f>
        <v>0</v>
      </c>
      <c r="I104" s="4">
        <f ca="1">IF(K$8&lt;'Maintenance Mixte'!$I$7,'Calculs Mixte'!I67,OFFSET('Calculs Mixte'!I104,0,-$C$84,1,1))</f>
        <v>0</v>
      </c>
      <c r="J104" s="4">
        <f ca="1">IF(L$8&lt;'Maintenance Mixte'!$I$7,'Calculs Mixte'!J67,OFFSET('Calculs Mixte'!J104,0,-$C$84,1,1))</f>
        <v>0</v>
      </c>
      <c r="K104" s="4">
        <f ca="1">IF(M$8&lt;'Maintenance Mixte'!$I$7,'Calculs Mixte'!K67,OFFSET('Calculs Mixte'!K104,0,-$C$84,1,1))</f>
        <v>0</v>
      </c>
      <c r="L104" s="4">
        <f ca="1">IF(N$8&lt;'Maintenance Mixte'!$I$7,'Calculs Mixte'!L67,OFFSET('Calculs Mixte'!L104,0,-$C$84,1,1))</f>
        <v>0</v>
      </c>
      <c r="M104" s="4">
        <f ca="1">IF(O$8&lt;'Maintenance Mixte'!$I$7,'Calculs Mixte'!M67,OFFSET('Calculs Mixte'!M104,0,-$C$84,1,1))</f>
        <v>0</v>
      </c>
      <c r="N104" s="4">
        <f ca="1">IF(P$8&lt;'Maintenance Mixte'!$I$7,'Calculs Mixte'!N67,OFFSET('Calculs Mixte'!N104,0,-$C$84,1,1))</f>
        <v>0</v>
      </c>
      <c r="O104" s="4">
        <f ca="1">IF(Q$8&lt;'Maintenance Mixte'!$I$7,'Calculs Mixte'!O67,OFFSET('Calculs Mixte'!O104,0,-$C$84,1,1))</f>
        <v>0</v>
      </c>
      <c r="P104" s="4">
        <f ca="1">IF(R$8&lt;'Maintenance Mixte'!$I$7,'Calculs Mixte'!P67,OFFSET('Calculs Mixte'!P104,0,-$C$84,1,1))</f>
        <v>0</v>
      </c>
      <c r="Q104" s="4">
        <f ca="1">IF(S$8&lt;'Maintenance Mixte'!$I$7,'Calculs Mixte'!Q67,OFFSET('Calculs Mixte'!Q104,0,-$C$84,1,1))</f>
        <v>0</v>
      </c>
      <c r="R104" s="4">
        <f ca="1">IF(T$8&lt;'Maintenance Mixte'!$I$7,'Calculs Mixte'!R67,OFFSET('Calculs Mixte'!R104,0,-$C$84,1,1))</f>
        <v>0</v>
      </c>
      <c r="S104" s="4">
        <f ca="1">IF(U$8&lt;'Maintenance Mixte'!$I$7,'Calculs Mixte'!S67,OFFSET('Calculs Mixte'!S104,0,-$C$84,1,1))</f>
        <v>0</v>
      </c>
      <c r="T104" s="4">
        <f ca="1">IF(V$8&lt;'Maintenance Mixte'!$I$7,'Calculs Mixte'!T67,OFFSET('Calculs Mixte'!T104,0,-$C$84,1,1))</f>
        <v>0</v>
      </c>
      <c r="U104" s="4">
        <f ca="1">IF(W$8&lt;'Maintenance Mixte'!$I$7,'Calculs Mixte'!U67,OFFSET('Calculs Mixte'!U104,0,-$C$84,1,1))</f>
        <v>59.500000000000021</v>
      </c>
      <c r="V104" s="4">
        <f ca="1">IF(X$8&lt;'Maintenance Mixte'!$I$7,'Calculs Mixte'!V67,OFFSET('Calculs Mixte'!V104,0,-$C$84,1,1))</f>
        <v>0.57715000000000249</v>
      </c>
      <c r="W104" s="4">
        <f ca="1">IF(Y$8&lt;'Maintenance Mixte'!$I$7,'Calculs Mixte'!W67,OFFSET('Calculs Mixte'!W104,0,-$C$84,1,1))</f>
        <v>0</v>
      </c>
      <c r="X104" s="4">
        <f ca="1">IF(Z$8&lt;'Maintenance Mixte'!$I$7,'Calculs Mixte'!X67,OFFSET('Calculs Mixte'!X104,0,-$C$84,1,1))</f>
        <v>0</v>
      </c>
      <c r="Y104" s="4">
        <f ca="1">IF(AA$8&lt;'Maintenance Mixte'!$I$7,'Calculs Mixte'!Y67,OFFSET('Calculs Mixte'!Y104,0,-$C$84,1,1))</f>
        <v>0</v>
      </c>
      <c r="Z104" s="4">
        <f ca="1">IF(AB$8&lt;'Maintenance Mixte'!$I$7,'Calculs Mixte'!Z67,OFFSET('Calculs Mixte'!Z104,0,-$C$84,1,1))</f>
        <v>0</v>
      </c>
      <c r="AA104" s="4">
        <f ca="1">IF(AC$8&lt;'Maintenance Mixte'!$I$7,'Calculs Mixte'!AA67,OFFSET('Calculs Mixte'!AA104,0,-$C$84,1,1))</f>
        <v>0</v>
      </c>
      <c r="AB104" s="4">
        <f ca="1">IF(AD$8&lt;'Maintenance Mixte'!$I$7,'Calculs Mixte'!AB67,OFFSET('Calculs Mixte'!AB104,0,-$C$84,1,1))</f>
        <v>0</v>
      </c>
      <c r="AC104" s="4">
        <f ca="1">IF(AE$8&lt;'Maintenance Mixte'!$I$7,'Calculs Mixte'!AC67,OFFSET('Calculs Mixte'!AC104,0,-$C$84,1,1))</f>
        <v>0</v>
      </c>
      <c r="AD104" s="4">
        <f ca="1">IF(AF$8&lt;'Maintenance Mixte'!$I$7,'Calculs Mixte'!AD67,OFFSET('Calculs Mixte'!AD104,0,-$C$84,1,1))</f>
        <v>0</v>
      </c>
      <c r="AE104" s="4">
        <f ca="1">IF(AG$8&lt;'Maintenance Mixte'!$I$7,'Calculs Mixte'!AE67,OFFSET('Calculs Mixte'!AE104,0,-$C$84,1,1))</f>
        <v>0</v>
      </c>
      <c r="AF104" s="4">
        <f ca="1">IF(AH$8&lt;'Maintenance Mixte'!$I$7,'Calculs Mixte'!AF67,OFFSET('Calculs Mixte'!AF104,0,-$C$84,1,1))</f>
        <v>0</v>
      </c>
      <c r="AG104" s="4">
        <f ca="1">IF(AI$8&lt;'Maintenance Mixte'!$I$7,'Calculs Mixte'!AG67,OFFSET('Calculs Mixte'!AG104,0,-$C$84,1,1))</f>
        <v>0</v>
      </c>
      <c r="AH104" s="4">
        <f ca="1">IF(AJ$8&lt;'Maintenance Mixte'!$I$7,'Calculs Mixte'!AH67,OFFSET('Calculs Mixte'!AH104,0,-$C$84,1,1))</f>
        <v>0</v>
      </c>
      <c r="AI104" s="4">
        <f ca="1">IF(AK$8&lt;'Maintenance Mixte'!$I$7,'Calculs Mixte'!AI67,OFFSET('Calculs Mixte'!AI104,0,-$C$84,1,1))</f>
        <v>0</v>
      </c>
      <c r="AJ104" s="4">
        <f ca="1">IF(AL$8&lt;'Maintenance Mixte'!$I$7,'Calculs Mixte'!AJ67,OFFSET('Calculs Mixte'!AJ104,0,-$C$84,1,1))</f>
        <v>0</v>
      </c>
      <c r="AK104" s="4">
        <f ca="1">IF(AM$8&lt;'Maintenance Mixte'!$I$7,'Calculs Mixte'!AK67,OFFSET('Calculs Mixte'!AK104,0,-$C$84,1,1))</f>
        <v>0</v>
      </c>
      <c r="AL104" s="4">
        <f ca="1">IF(AN$8&lt;'Maintenance Mixte'!$I$7,'Calculs Mixte'!AL67,OFFSET('Calculs Mixte'!AL104,0,-$C$84,1,1))</f>
        <v>0</v>
      </c>
      <c r="AM104" s="4">
        <f ca="1">IF(AO$8&lt;'Maintenance Mixte'!$I$7,'Calculs Mixte'!AM67,OFFSET('Calculs Mixte'!AM104,0,-$C$84,1,1))</f>
        <v>0</v>
      </c>
      <c r="AN104" s="4">
        <f ca="1">IF(AP$8&lt;'Maintenance Mixte'!$I$7,'Calculs Mixte'!AN67,OFFSET('Calculs Mixte'!AN104,0,-$C$84,1,1))</f>
        <v>0</v>
      </c>
      <c r="AO104" s="4">
        <f ca="1">IF(AQ$8&lt;'Maintenance Mixte'!$I$7,'Calculs Mixte'!AO67,OFFSET('Calculs Mixte'!AO104,0,-$C$84,1,1))</f>
        <v>59.500000000000021</v>
      </c>
      <c r="AP104" s="4">
        <f ca="1">IF(AR$8&lt;'Maintenance Mixte'!$I$7,'Calculs Mixte'!AP67,OFFSET('Calculs Mixte'!AP104,0,-$C$84,1,1))</f>
        <v>0.57715000000000249</v>
      </c>
      <c r="AQ104" s="4">
        <f ca="1">IF(AS$8&lt;'Maintenance Mixte'!$I$7,'Calculs Mixte'!AQ67,OFFSET('Calculs Mixte'!AQ104,0,-$C$84,1,1))</f>
        <v>0</v>
      </c>
      <c r="AR104" s="4">
        <f ca="1">IF(AT$8&lt;'Maintenance Mixte'!$I$7,'Calculs Mixte'!AR67,OFFSET('Calculs Mixte'!AR104,0,-$C$84,1,1))</f>
        <v>0</v>
      </c>
      <c r="AS104" s="4">
        <f ca="1">IF(AU$8&lt;'Maintenance Mixte'!$I$7,'Calculs Mixte'!AS67,OFFSET('Calculs Mixte'!AS104,0,-$C$84,1,1))</f>
        <v>0</v>
      </c>
      <c r="AT104" s="4">
        <f ca="1">IF(AV$8&lt;'Maintenance Mixte'!$I$7,'Calculs Mixte'!AT67,OFFSET('Calculs Mixte'!AT104,0,-$C$84,1,1))</f>
        <v>0</v>
      </c>
      <c r="AU104" s="4">
        <f ca="1">IF(AW$8&lt;'Maintenance Mixte'!$I$7,'Calculs Mixte'!AU67,OFFSET('Calculs Mixte'!AU104,0,-$C$84,1,1))</f>
        <v>0</v>
      </c>
      <c r="AV104" s="4">
        <f ca="1">IF(AX$8&lt;'Maintenance Mixte'!$I$7,'Calculs Mixte'!AV67,OFFSET('Calculs Mixte'!AV104,0,-$C$84,1,1))</f>
        <v>0</v>
      </c>
      <c r="AW104" s="4">
        <f ca="1">IF(AY$8&lt;'Maintenance Mixte'!$I$7,'Calculs Mixte'!AW67,OFFSET('Calculs Mixte'!AW104,0,-$C$84,1,1))</f>
        <v>0</v>
      </c>
      <c r="AX104" s="4">
        <f ca="1">IF(AZ$8&lt;'Maintenance Mixte'!$I$7,'Calculs Mixte'!AX67,OFFSET('Calculs Mixte'!AX104,0,-$C$84,1,1))</f>
        <v>0</v>
      </c>
      <c r="AY104" s="4">
        <f ca="1">IF(BA$8&lt;'Maintenance Mixte'!$I$7,'Calculs Mixte'!AY67,OFFSET('Calculs Mixte'!AY104,0,-$C$84,1,1))</f>
        <v>0</v>
      </c>
      <c r="AZ104" s="4">
        <f ca="1">IF(BB$8&lt;'Maintenance Mixte'!$I$7,'Calculs Mixte'!AZ67,OFFSET('Calculs Mixte'!AZ104,0,-$C$84,1,1))</f>
        <v>0</v>
      </c>
      <c r="BA104" s="4">
        <f ca="1">IF(BC$8&lt;'Maintenance Mixte'!$I$7,'Calculs Mixte'!BA67,OFFSET('Calculs Mixte'!BA104,0,-$C$84,1,1))</f>
        <v>0</v>
      </c>
    </row>
    <row r="105" spans="2:53" x14ac:dyDescent="0.25">
      <c r="B105" s="137">
        <v>19</v>
      </c>
      <c r="C105" s="4">
        <f ca="1">IF(E$8&lt;'Maintenance Mixte'!$I$7,'Calculs Mixte'!C68,OFFSET('Calculs Mixte'!C105,0,-$C$84,1,1))</f>
        <v>0</v>
      </c>
      <c r="D105" s="4">
        <f ca="1">IF(F$8&lt;'Maintenance Mixte'!$I$7,'Calculs Mixte'!D68,OFFSET('Calculs Mixte'!D105,0,-$C$84,1,1))</f>
        <v>0</v>
      </c>
      <c r="E105" s="4">
        <f ca="1">IF(G$8&lt;'Maintenance Mixte'!$I$7,'Calculs Mixte'!E68,OFFSET('Calculs Mixte'!E105,0,-$C$84,1,1))</f>
        <v>0</v>
      </c>
      <c r="F105" s="4">
        <f ca="1">IF(H$8&lt;'Maintenance Mixte'!$I$7,'Calculs Mixte'!F68,OFFSET('Calculs Mixte'!F105,0,-$C$84,1,1))</f>
        <v>0</v>
      </c>
      <c r="G105" s="4">
        <f ca="1">IF(I$8&lt;'Maintenance Mixte'!$I$7,'Calculs Mixte'!G68,OFFSET('Calculs Mixte'!G105,0,-$C$84,1,1))</f>
        <v>0</v>
      </c>
      <c r="H105" s="4">
        <f ca="1">IF(J$8&lt;'Maintenance Mixte'!$I$7,'Calculs Mixte'!H68,OFFSET('Calculs Mixte'!H105,0,-$C$84,1,1))</f>
        <v>0</v>
      </c>
      <c r="I105" s="4">
        <f ca="1">IF(K$8&lt;'Maintenance Mixte'!$I$7,'Calculs Mixte'!I68,OFFSET('Calculs Mixte'!I105,0,-$C$84,1,1))</f>
        <v>0</v>
      </c>
      <c r="J105" s="4">
        <f ca="1">IF(L$8&lt;'Maintenance Mixte'!$I$7,'Calculs Mixte'!J68,OFFSET('Calculs Mixte'!J105,0,-$C$84,1,1))</f>
        <v>0</v>
      </c>
      <c r="K105" s="4">
        <f ca="1">IF(M$8&lt;'Maintenance Mixte'!$I$7,'Calculs Mixte'!K68,OFFSET('Calculs Mixte'!K105,0,-$C$84,1,1))</f>
        <v>0</v>
      </c>
      <c r="L105" s="4">
        <f ca="1">IF(N$8&lt;'Maintenance Mixte'!$I$7,'Calculs Mixte'!L68,OFFSET('Calculs Mixte'!L105,0,-$C$84,1,1))</f>
        <v>0</v>
      </c>
      <c r="M105" s="4">
        <f ca="1">IF(O$8&lt;'Maintenance Mixte'!$I$7,'Calculs Mixte'!M68,OFFSET('Calculs Mixte'!M105,0,-$C$84,1,1))</f>
        <v>0</v>
      </c>
      <c r="N105" s="4">
        <f ca="1">IF(P$8&lt;'Maintenance Mixte'!$I$7,'Calculs Mixte'!N68,OFFSET('Calculs Mixte'!N105,0,-$C$84,1,1))</f>
        <v>0</v>
      </c>
      <c r="O105" s="4">
        <f ca="1">IF(Q$8&lt;'Maintenance Mixte'!$I$7,'Calculs Mixte'!O68,OFFSET('Calculs Mixte'!O105,0,-$C$84,1,1))</f>
        <v>0</v>
      </c>
      <c r="P105" s="4">
        <f ca="1">IF(R$8&lt;'Maintenance Mixte'!$I$7,'Calculs Mixte'!P68,OFFSET('Calculs Mixte'!P105,0,-$C$84,1,1))</f>
        <v>0</v>
      </c>
      <c r="Q105" s="4">
        <f ca="1">IF(S$8&lt;'Maintenance Mixte'!$I$7,'Calculs Mixte'!Q68,OFFSET('Calculs Mixte'!Q105,0,-$C$84,1,1))</f>
        <v>0</v>
      </c>
      <c r="R105" s="4">
        <f ca="1">IF(T$8&lt;'Maintenance Mixte'!$I$7,'Calculs Mixte'!R68,OFFSET('Calculs Mixte'!R105,0,-$C$84,1,1))</f>
        <v>0</v>
      </c>
      <c r="S105" s="4">
        <f ca="1">IF(U$8&lt;'Maintenance Mixte'!$I$7,'Calculs Mixte'!S68,OFFSET('Calculs Mixte'!S105,0,-$C$84,1,1))</f>
        <v>0</v>
      </c>
      <c r="T105" s="4">
        <f ca="1">IF(V$8&lt;'Maintenance Mixte'!$I$7,'Calculs Mixte'!T68,OFFSET('Calculs Mixte'!T105,0,-$C$84,1,1))</f>
        <v>0</v>
      </c>
      <c r="U105" s="4">
        <f ca="1">IF(W$8&lt;'Maintenance Mixte'!$I$7,'Calculs Mixte'!U68,OFFSET('Calculs Mixte'!U105,0,-$C$84,1,1))</f>
        <v>0</v>
      </c>
      <c r="V105" s="4">
        <f ca="1">IF(X$8&lt;'Maintenance Mixte'!$I$7,'Calculs Mixte'!V68,OFFSET('Calculs Mixte'!V105,0,-$C$84,1,1))</f>
        <v>55.730000000000025</v>
      </c>
      <c r="W105" s="4">
        <f ca="1">IF(Y$8&lt;'Maintenance Mixte'!$I$7,'Calculs Mixte'!W68,OFFSET('Calculs Mixte'!W105,0,-$C$84,1,1))</f>
        <v>0</v>
      </c>
      <c r="X105" s="4">
        <f ca="1">IF(Z$8&lt;'Maintenance Mixte'!$I$7,'Calculs Mixte'!X68,OFFSET('Calculs Mixte'!X105,0,-$C$84,1,1))</f>
        <v>0</v>
      </c>
      <c r="Y105" s="4">
        <f ca="1">IF(AA$8&lt;'Maintenance Mixte'!$I$7,'Calculs Mixte'!Y68,OFFSET('Calculs Mixte'!Y105,0,-$C$84,1,1))</f>
        <v>0</v>
      </c>
      <c r="Z105" s="4">
        <f ca="1">IF(AB$8&lt;'Maintenance Mixte'!$I$7,'Calculs Mixte'!Z68,OFFSET('Calculs Mixte'!Z105,0,-$C$84,1,1))</f>
        <v>0</v>
      </c>
      <c r="AA105" s="4">
        <f ca="1">IF(AC$8&lt;'Maintenance Mixte'!$I$7,'Calculs Mixte'!AA68,OFFSET('Calculs Mixte'!AA105,0,-$C$84,1,1))</f>
        <v>0</v>
      </c>
      <c r="AB105" s="4">
        <f ca="1">IF(AD$8&lt;'Maintenance Mixte'!$I$7,'Calculs Mixte'!AB68,OFFSET('Calculs Mixte'!AB105,0,-$C$84,1,1))</f>
        <v>0</v>
      </c>
      <c r="AC105" s="4">
        <f ca="1">IF(AE$8&lt;'Maintenance Mixte'!$I$7,'Calculs Mixte'!AC68,OFFSET('Calculs Mixte'!AC105,0,-$C$84,1,1))</f>
        <v>0</v>
      </c>
      <c r="AD105" s="4">
        <f ca="1">IF(AF$8&lt;'Maintenance Mixte'!$I$7,'Calculs Mixte'!AD68,OFFSET('Calculs Mixte'!AD105,0,-$C$84,1,1))</f>
        <v>0</v>
      </c>
      <c r="AE105" s="4">
        <f ca="1">IF(AG$8&lt;'Maintenance Mixte'!$I$7,'Calculs Mixte'!AE68,OFFSET('Calculs Mixte'!AE105,0,-$C$84,1,1))</f>
        <v>0</v>
      </c>
      <c r="AF105" s="4">
        <f ca="1">IF(AH$8&lt;'Maintenance Mixte'!$I$7,'Calculs Mixte'!AF68,OFFSET('Calculs Mixte'!AF105,0,-$C$84,1,1))</f>
        <v>0</v>
      </c>
      <c r="AG105" s="4">
        <f ca="1">IF(AI$8&lt;'Maintenance Mixte'!$I$7,'Calculs Mixte'!AG68,OFFSET('Calculs Mixte'!AG105,0,-$C$84,1,1))</f>
        <v>0</v>
      </c>
      <c r="AH105" s="4">
        <f ca="1">IF(AJ$8&lt;'Maintenance Mixte'!$I$7,'Calculs Mixte'!AH68,OFFSET('Calculs Mixte'!AH105,0,-$C$84,1,1))</f>
        <v>0</v>
      </c>
      <c r="AI105" s="4">
        <f ca="1">IF(AK$8&lt;'Maintenance Mixte'!$I$7,'Calculs Mixte'!AI68,OFFSET('Calculs Mixte'!AI105,0,-$C$84,1,1))</f>
        <v>0</v>
      </c>
      <c r="AJ105" s="4">
        <f ca="1">IF(AL$8&lt;'Maintenance Mixte'!$I$7,'Calculs Mixte'!AJ68,OFFSET('Calculs Mixte'!AJ105,0,-$C$84,1,1))</f>
        <v>0</v>
      </c>
      <c r="AK105" s="4">
        <f ca="1">IF(AM$8&lt;'Maintenance Mixte'!$I$7,'Calculs Mixte'!AK68,OFFSET('Calculs Mixte'!AK105,0,-$C$84,1,1))</f>
        <v>0</v>
      </c>
      <c r="AL105" s="4">
        <f ca="1">IF(AN$8&lt;'Maintenance Mixte'!$I$7,'Calculs Mixte'!AL68,OFFSET('Calculs Mixte'!AL105,0,-$C$84,1,1))</f>
        <v>0</v>
      </c>
      <c r="AM105" s="4">
        <f ca="1">IF(AO$8&lt;'Maintenance Mixte'!$I$7,'Calculs Mixte'!AM68,OFFSET('Calculs Mixte'!AM105,0,-$C$84,1,1))</f>
        <v>0</v>
      </c>
      <c r="AN105" s="4">
        <f ca="1">IF(AP$8&lt;'Maintenance Mixte'!$I$7,'Calculs Mixte'!AN68,OFFSET('Calculs Mixte'!AN105,0,-$C$84,1,1))</f>
        <v>0</v>
      </c>
      <c r="AO105" s="4">
        <f ca="1">IF(AQ$8&lt;'Maintenance Mixte'!$I$7,'Calculs Mixte'!AO68,OFFSET('Calculs Mixte'!AO105,0,-$C$84,1,1))</f>
        <v>0</v>
      </c>
      <c r="AP105" s="4">
        <f ca="1">IF(AR$8&lt;'Maintenance Mixte'!$I$7,'Calculs Mixte'!AP68,OFFSET('Calculs Mixte'!AP105,0,-$C$84,1,1))</f>
        <v>55.730000000000025</v>
      </c>
      <c r="AQ105" s="4">
        <f ca="1">IF(AS$8&lt;'Maintenance Mixte'!$I$7,'Calculs Mixte'!AQ68,OFFSET('Calculs Mixte'!AQ105,0,-$C$84,1,1))</f>
        <v>0</v>
      </c>
      <c r="AR105" s="4">
        <f ca="1">IF(AT$8&lt;'Maintenance Mixte'!$I$7,'Calculs Mixte'!AR68,OFFSET('Calculs Mixte'!AR105,0,-$C$84,1,1))</f>
        <v>0</v>
      </c>
      <c r="AS105" s="4">
        <f ca="1">IF(AU$8&lt;'Maintenance Mixte'!$I$7,'Calculs Mixte'!AS68,OFFSET('Calculs Mixte'!AS105,0,-$C$84,1,1))</f>
        <v>0</v>
      </c>
      <c r="AT105" s="4">
        <f ca="1">IF(AV$8&lt;'Maintenance Mixte'!$I$7,'Calculs Mixte'!AT68,OFFSET('Calculs Mixte'!AT105,0,-$C$84,1,1))</f>
        <v>0</v>
      </c>
      <c r="AU105" s="4">
        <f ca="1">IF(AW$8&lt;'Maintenance Mixte'!$I$7,'Calculs Mixte'!AU68,OFFSET('Calculs Mixte'!AU105,0,-$C$84,1,1))</f>
        <v>0</v>
      </c>
      <c r="AV105" s="4">
        <f ca="1">IF(AX$8&lt;'Maintenance Mixte'!$I$7,'Calculs Mixte'!AV68,OFFSET('Calculs Mixte'!AV105,0,-$C$84,1,1))</f>
        <v>0</v>
      </c>
      <c r="AW105" s="4">
        <f ca="1">IF(AY$8&lt;'Maintenance Mixte'!$I$7,'Calculs Mixte'!AW68,OFFSET('Calculs Mixte'!AW105,0,-$C$84,1,1))</f>
        <v>0</v>
      </c>
      <c r="AX105" s="4">
        <f ca="1">IF(AZ$8&lt;'Maintenance Mixte'!$I$7,'Calculs Mixte'!AX68,OFFSET('Calculs Mixte'!AX105,0,-$C$84,1,1))</f>
        <v>0</v>
      </c>
      <c r="AY105" s="4">
        <f ca="1">IF(BA$8&lt;'Maintenance Mixte'!$I$7,'Calculs Mixte'!AY68,OFFSET('Calculs Mixte'!AY105,0,-$C$84,1,1))</f>
        <v>0</v>
      </c>
      <c r="AZ105" s="4">
        <f ca="1">IF(BB$8&lt;'Maintenance Mixte'!$I$7,'Calculs Mixte'!AZ68,OFFSET('Calculs Mixte'!AZ105,0,-$C$84,1,1))</f>
        <v>0</v>
      </c>
      <c r="BA105" s="4">
        <f ca="1">IF(BC$8&lt;'Maintenance Mixte'!$I$7,'Calculs Mixte'!BA68,OFFSET('Calculs Mixte'!BA105,0,-$C$84,1,1))</f>
        <v>0</v>
      </c>
    </row>
    <row r="106" spans="2:53" x14ac:dyDescent="0.25">
      <c r="B106" s="137">
        <v>20</v>
      </c>
      <c r="C106" s="4">
        <f ca="1">IF(E$8&lt;'Maintenance Mixte'!$I$7,'Calculs Mixte'!C69,OFFSET('Calculs Mixte'!C106,0,-$C$84,1,1))</f>
        <v>0</v>
      </c>
      <c r="D106" s="4">
        <f ca="1">IF(F$8&lt;'Maintenance Mixte'!$I$7,'Calculs Mixte'!D69,OFFSET('Calculs Mixte'!D106,0,-$C$84,1,1))</f>
        <v>0</v>
      </c>
      <c r="E106" s="4">
        <f ca="1">IF(G$8&lt;'Maintenance Mixte'!$I$7,'Calculs Mixte'!E69,OFFSET('Calculs Mixte'!E106,0,-$C$84,1,1))</f>
        <v>0</v>
      </c>
      <c r="F106" s="4">
        <f ca="1">IF(H$8&lt;'Maintenance Mixte'!$I$7,'Calculs Mixte'!F69,OFFSET('Calculs Mixte'!F106,0,-$C$84,1,1))</f>
        <v>0</v>
      </c>
      <c r="G106" s="4">
        <f ca="1">IF(I$8&lt;'Maintenance Mixte'!$I$7,'Calculs Mixte'!G69,OFFSET('Calculs Mixte'!G106,0,-$C$84,1,1))</f>
        <v>0</v>
      </c>
      <c r="H106" s="4">
        <f ca="1">IF(J$8&lt;'Maintenance Mixte'!$I$7,'Calculs Mixte'!H69,OFFSET('Calculs Mixte'!H106,0,-$C$84,1,1))</f>
        <v>0</v>
      </c>
      <c r="I106" s="4">
        <f ca="1">IF(K$8&lt;'Maintenance Mixte'!$I$7,'Calculs Mixte'!I69,OFFSET('Calculs Mixte'!I106,0,-$C$84,1,1))</f>
        <v>0</v>
      </c>
      <c r="J106" s="4">
        <f ca="1">IF(L$8&lt;'Maintenance Mixte'!$I$7,'Calculs Mixte'!J69,OFFSET('Calculs Mixte'!J106,0,-$C$84,1,1))</f>
        <v>0</v>
      </c>
      <c r="K106" s="4">
        <f ca="1">IF(M$8&lt;'Maintenance Mixte'!$I$7,'Calculs Mixte'!K69,OFFSET('Calculs Mixte'!K106,0,-$C$84,1,1))</f>
        <v>0</v>
      </c>
      <c r="L106" s="4">
        <f ca="1">IF(N$8&lt;'Maintenance Mixte'!$I$7,'Calculs Mixte'!L69,OFFSET('Calculs Mixte'!L106,0,-$C$84,1,1))</f>
        <v>0</v>
      </c>
      <c r="M106" s="4">
        <f ca="1">IF(O$8&lt;'Maintenance Mixte'!$I$7,'Calculs Mixte'!M69,OFFSET('Calculs Mixte'!M106,0,-$C$84,1,1))</f>
        <v>0</v>
      </c>
      <c r="N106" s="4">
        <f ca="1">IF(P$8&lt;'Maintenance Mixte'!$I$7,'Calculs Mixte'!N69,OFFSET('Calculs Mixte'!N106,0,-$C$84,1,1))</f>
        <v>0</v>
      </c>
      <c r="O106" s="4">
        <f ca="1">IF(Q$8&lt;'Maintenance Mixte'!$I$7,'Calculs Mixte'!O69,OFFSET('Calculs Mixte'!O106,0,-$C$84,1,1))</f>
        <v>0</v>
      </c>
      <c r="P106" s="4">
        <f ca="1">IF(R$8&lt;'Maintenance Mixte'!$I$7,'Calculs Mixte'!P69,OFFSET('Calculs Mixte'!P106,0,-$C$84,1,1))</f>
        <v>0</v>
      </c>
      <c r="Q106" s="4">
        <f ca="1">IF(S$8&lt;'Maintenance Mixte'!$I$7,'Calculs Mixte'!Q69,OFFSET('Calculs Mixte'!Q106,0,-$C$84,1,1))</f>
        <v>0</v>
      </c>
      <c r="R106" s="4">
        <f ca="1">IF(T$8&lt;'Maintenance Mixte'!$I$7,'Calculs Mixte'!R69,OFFSET('Calculs Mixte'!R106,0,-$C$84,1,1))</f>
        <v>0</v>
      </c>
      <c r="S106" s="4">
        <f ca="1">IF(U$8&lt;'Maintenance Mixte'!$I$7,'Calculs Mixte'!S69,OFFSET('Calculs Mixte'!S106,0,-$C$84,1,1))</f>
        <v>0</v>
      </c>
      <c r="T106" s="4">
        <f ca="1">IF(V$8&lt;'Maintenance Mixte'!$I$7,'Calculs Mixte'!T69,OFFSET('Calculs Mixte'!T106,0,-$C$84,1,1))</f>
        <v>0</v>
      </c>
      <c r="U106" s="4">
        <f ca="1">IF(W$8&lt;'Maintenance Mixte'!$I$7,'Calculs Mixte'!U69,OFFSET('Calculs Mixte'!U106,0,-$C$84,1,1))</f>
        <v>0</v>
      </c>
      <c r="V106" s="4">
        <f ca="1">IF(X$8&lt;'Maintenance Mixte'!$I$7,'Calculs Mixte'!V69,OFFSET('Calculs Mixte'!V106,0,-$C$84,1,1))</f>
        <v>0</v>
      </c>
      <c r="W106" s="4">
        <f ca="1">IF(Y$8&lt;'Maintenance Mixte'!$I$7,'Calculs Mixte'!W69,OFFSET('Calculs Mixte'!W106,0,-$C$84,1,1))</f>
        <v>0</v>
      </c>
      <c r="X106" s="4">
        <f ca="1">IF(Z$8&lt;'Maintenance Mixte'!$I$7,'Calculs Mixte'!X69,OFFSET('Calculs Mixte'!X106,0,-$C$84,1,1))</f>
        <v>0</v>
      </c>
      <c r="Y106" s="4">
        <f ca="1">IF(AA$8&lt;'Maintenance Mixte'!$I$7,'Calculs Mixte'!Y69,OFFSET('Calculs Mixte'!Y106,0,-$C$84,1,1))</f>
        <v>0</v>
      </c>
      <c r="Z106" s="4">
        <f ca="1">IF(AB$8&lt;'Maintenance Mixte'!$I$7,'Calculs Mixte'!Z69,OFFSET('Calculs Mixte'!Z106,0,-$C$84,1,1))</f>
        <v>0</v>
      </c>
      <c r="AA106" s="4">
        <f ca="1">IF(AC$8&lt;'Maintenance Mixte'!$I$7,'Calculs Mixte'!AA69,OFFSET('Calculs Mixte'!AA106,0,-$C$84,1,1))</f>
        <v>0</v>
      </c>
      <c r="AB106" s="4">
        <f ca="1">IF(AD$8&lt;'Maintenance Mixte'!$I$7,'Calculs Mixte'!AB69,OFFSET('Calculs Mixte'!AB106,0,-$C$84,1,1))</f>
        <v>0</v>
      </c>
      <c r="AC106" s="4">
        <f ca="1">IF(AE$8&lt;'Maintenance Mixte'!$I$7,'Calculs Mixte'!AC69,OFFSET('Calculs Mixte'!AC106,0,-$C$84,1,1))</f>
        <v>0</v>
      </c>
      <c r="AD106" s="4">
        <f ca="1">IF(AF$8&lt;'Maintenance Mixte'!$I$7,'Calculs Mixte'!AD69,OFFSET('Calculs Mixte'!AD106,0,-$C$84,1,1))</f>
        <v>0</v>
      </c>
      <c r="AE106" s="4">
        <f ca="1">IF(AG$8&lt;'Maintenance Mixte'!$I$7,'Calculs Mixte'!AE69,OFFSET('Calculs Mixte'!AE106,0,-$C$84,1,1))</f>
        <v>0</v>
      </c>
      <c r="AF106" s="4">
        <f ca="1">IF(AH$8&lt;'Maintenance Mixte'!$I$7,'Calculs Mixte'!AF69,OFFSET('Calculs Mixte'!AF106,0,-$C$84,1,1))</f>
        <v>0</v>
      </c>
      <c r="AG106" s="4">
        <f ca="1">IF(AI$8&lt;'Maintenance Mixte'!$I$7,'Calculs Mixte'!AG69,OFFSET('Calculs Mixte'!AG106,0,-$C$84,1,1))</f>
        <v>0</v>
      </c>
      <c r="AH106" s="4">
        <f ca="1">IF(AJ$8&lt;'Maintenance Mixte'!$I$7,'Calculs Mixte'!AH69,OFFSET('Calculs Mixte'!AH106,0,-$C$84,1,1))</f>
        <v>0</v>
      </c>
      <c r="AI106" s="4">
        <f ca="1">IF(AK$8&lt;'Maintenance Mixte'!$I$7,'Calculs Mixte'!AI69,OFFSET('Calculs Mixte'!AI106,0,-$C$84,1,1))</f>
        <v>0</v>
      </c>
      <c r="AJ106" s="4">
        <f ca="1">IF(AL$8&lt;'Maintenance Mixte'!$I$7,'Calculs Mixte'!AJ69,OFFSET('Calculs Mixte'!AJ106,0,-$C$84,1,1))</f>
        <v>0</v>
      </c>
      <c r="AK106" s="4">
        <f ca="1">IF(AM$8&lt;'Maintenance Mixte'!$I$7,'Calculs Mixte'!AK69,OFFSET('Calculs Mixte'!AK106,0,-$C$84,1,1))</f>
        <v>0</v>
      </c>
      <c r="AL106" s="4">
        <f ca="1">IF(AN$8&lt;'Maintenance Mixte'!$I$7,'Calculs Mixte'!AL69,OFFSET('Calculs Mixte'!AL106,0,-$C$84,1,1))</f>
        <v>0</v>
      </c>
      <c r="AM106" s="4">
        <f ca="1">IF(AO$8&lt;'Maintenance Mixte'!$I$7,'Calculs Mixte'!AM69,OFFSET('Calculs Mixte'!AM106,0,-$C$84,1,1))</f>
        <v>0</v>
      </c>
      <c r="AN106" s="4">
        <f ca="1">IF(AP$8&lt;'Maintenance Mixte'!$I$7,'Calculs Mixte'!AN69,OFFSET('Calculs Mixte'!AN106,0,-$C$84,1,1))</f>
        <v>0</v>
      </c>
      <c r="AO106" s="4">
        <f ca="1">IF(AQ$8&lt;'Maintenance Mixte'!$I$7,'Calculs Mixte'!AO69,OFFSET('Calculs Mixte'!AO106,0,-$C$84,1,1))</f>
        <v>0</v>
      </c>
      <c r="AP106" s="4">
        <f ca="1">IF(AR$8&lt;'Maintenance Mixte'!$I$7,'Calculs Mixte'!AP69,OFFSET('Calculs Mixte'!AP106,0,-$C$84,1,1))</f>
        <v>0</v>
      </c>
      <c r="AQ106" s="4">
        <f ca="1">IF(AS$8&lt;'Maintenance Mixte'!$I$7,'Calculs Mixte'!AQ69,OFFSET('Calculs Mixte'!AQ106,0,-$C$84,1,1))</f>
        <v>0</v>
      </c>
      <c r="AR106" s="4">
        <f ca="1">IF(AT$8&lt;'Maintenance Mixte'!$I$7,'Calculs Mixte'!AR69,OFFSET('Calculs Mixte'!AR106,0,-$C$84,1,1))</f>
        <v>0</v>
      </c>
      <c r="AS106" s="4">
        <f ca="1">IF(AU$8&lt;'Maintenance Mixte'!$I$7,'Calculs Mixte'!AS69,OFFSET('Calculs Mixte'!AS106,0,-$C$84,1,1))</f>
        <v>0</v>
      </c>
      <c r="AT106" s="4">
        <f ca="1">IF(AV$8&lt;'Maintenance Mixte'!$I$7,'Calculs Mixte'!AT69,OFFSET('Calculs Mixte'!AT106,0,-$C$84,1,1))</f>
        <v>0</v>
      </c>
      <c r="AU106" s="4">
        <f ca="1">IF(AW$8&lt;'Maintenance Mixte'!$I$7,'Calculs Mixte'!AU69,OFFSET('Calculs Mixte'!AU106,0,-$C$84,1,1))</f>
        <v>0</v>
      </c>
      <c r="AV106" s="4">
        <f ca="1">IF(AX$8&lt;'Maintenance Mixte'!$I$7,'Calculs Mixte'!AV69,OFFSET('Calculs Mixte'!AV106,0,-$C$84,1,1))</f>
        <v>0</v>
      </c>
      <c r="AW106" s="4">
        <f ca="1">IF(AY$8&lt;'Maintenance Mixte'!$I$7,'Calculs Mixte'!AW69,OFFSET('Calculs Mixte'!AW106,0,-$C$84,1,1))</f>
        <v>0</v>
      </c>
      <c r="AX106" s="4">
        <f ca="1">IF(AZ$8&lt;'Maintenance Mixte'!$I$7,'Calculs Mixte'!AX69,OFFSET('Calculs Mixte'!AX106,0,-$C$84,1,1))</f>
        <v>0</v>
      </c>
      <c r="AY106" s="4">
        <f ca="1">IF(BA$8&lt;'Maintenance Mixte'!$I$7,'Calculs Mixte'!AY69,OFFSET('Calculs Mixte'!AY106,0,-$C$84,1,1))</f>
        <v>0</v>
      </c>
      <c r="AZ106" s="4">
        <f ca="1">IF(BB$8&lt;'Maintenance Mixte'!$I$7,'Calculs Mixte'!AZ69,OFFSET('Calculs Mixte'!AZ106,0,-$C$84,1,1))</f>
        <v>0</v>
      </c>
      <c r="BA106" s="4">
        <f ca="1">IF(BC$8&lt;'Maintenance Mixte'!$I$7,'Calculs Mixte'!BA69,OFFSET('Calculs Mixte'!BA106,0,-$C$84,1,1))</f>
        <v>0</v>
      </c>
    </row>
    <row r="107" spans="2:53" x14ac:dyDescent="0.25">
      <c r="B107" s="137">
        <v>21</v>
      </c>
      <c r="C107" s="4">
        <f ca="1">IF(E$8&lt;'Maintenance Mixte'!$I$7,'Calculs Mixte'!C70,OFFSET('Calculs Mixte'!C107,0,-$C$84,1,1))</f>
        <v>0</v>
      </c>
      <c r="D107" s="4">
        <f ca="1">IF(F$8&lt;'Maintenance Mixte'!$I$7,'Calculs Mixte'!D70,OFFSET('Calculs Mixte'!D107,0,-$C$84,1,1))</f>
        <v>0</v>
      </c>
      <c r="E107" s="4">
        <f ca="1">IF(G$8&lt;'Maintenance Mixte'!$I$7,'Calculs Mixte'!E70,OFFSET('Calculs Mixte'!E107,0,-$C$84,1,1))</f>
        <v>0</v>
      </c>
      <c r="F107" s="4">
        <f ca="1">IF(H$8&lt;'Maintenance Mixte'!$I$7,'Calculs Mixte'!F70,OFFSET('Calculs Mixte'!F107,0,-$C$84,1,1))</f>
        <v>0</v>
      </c>
      <c r="G107" s="4">
        <f ca="1">IF(I$8&lt;'Maintenance Mixte'!$I$7,'Calculs Mixte'!G70,OFFSET('Calculs Mixte'!G107,0,-$C$84,1,1))</f>
        <v>0</v>
      </c>
      <c r="H107" s="4">
        <f ca="1">IF(J$8&lt;'Maintenance Mixte'!$I$7,'Calculs Mixte'!H70,OFFSET('Calculs Mixte'!H107,0,-$C$84,1,1))</f>
        <v>0</v>
      </c>
      <c r="I107" s="4">
        <f ca="1">IF(K$8&lt;'Maintenance Mixte'!$I$7,'Calculs Mixte'!I70,OFFSET('Calculs Mixte'!I107,0,-$C$84,1,1))</f>
        <v>0</v>
      </c>
      <c r="J107" s="4">
        <f ca="1">IF(L$8&lt;'Maintenance Mixte'!$I$7,'Calculs Mixte'!J70,OFFSET('Calculs Mixte'!J107,0,-$C$84,1,1))</f>
        <v>0</v>
      </c>
      <c r="K107" s="4">
        <f ca="1">IF(M$8&lt;'Maintenance Mixte'!$I$7,'Calculs Mixte'!K70,OFFSET('Calculs Mixte'!K107,0,-$C$84,1,1))</f>
        <v>0</v>
      </c>
      <c r="L107" s="4">
        <f ca="1">IF(N$8&lt;'Maintenance Mixte'!$I$7,'Calculs Mixte'!L70,OFFSET('Calculs Mixte'!L107,0,-$C$84,1,1))</f>
        <v>0</v>
      </c>
      <c r="M107" s="4">
        <f ca="1">IF(O$8&lt;'Maintenance Mixte'!$I$7,'Calculs Mixte'!M70,OFFSET('Calculs Mixte'!M107,0,-$C$84,1,1))</f>
        <v>0</v>
      </c>
      <c r="N107" s="4">
        <f ca="1">IF(P$8&lt;'Maintenance Mixte'!$I$7,'Calculs Mixte'!N70,OFFSET('Calculs Mixte'!N107,0,-$C$84,1,1))</f>
        <v>0</v>
      </c>
      <c r="O107" s="4">
        <f ca="1">IF(Q$8&lt;'Maintenance Mixte'!$I$7,'Calculs Mixte'!O70,OFFSET('Calculs Mixte'!O107,0,-$C$84,1,1))</f>
        <v>0</v>
      </c>
      <c r="P107" s="4">
        <f ca="1">IF(R$8&lt;'Maintenance Mixte'!$I$7,'Calculs Mixte'!P70,OFFSET('Calculs Mixte'!P107,0,-$C$84,1,1))</f>
        <v>0</v>
      </c>
      <c r="Q107" s="4">
        <f ca="1">IF(S$8&lt;'Maintenance Mixte'!$I$7,'Calculs Mixte'!Q70,OFFSET('Calculs Mixte'!Q107,0,-$C$84,1,1))</f>
        <v>0</v>
      </c>
      <c r="R107" s="4">
        <f ca="1">IF(T$8&lt;'Maintenance Mixte'!$I$7,'Calculs Mixte'!R70,OFFSET('Calculs Mixte'!R107,0,-$C$84,1,1))</f>
        <v>0</v>
      </c>
      <c r="S107" s="4">
        <f ca="1">IF(U$8&lt;'Maintenance Mixte'!$I$7,'Calculs Mixte'!S70,OFFSET('Calculs Mixte'!S107,0,-$C$84,1,1))</f>
        <v>0</v>
      </c>
      <c r="T107" s="4">
        <f ca="1">IF(V$8&lt;'Maintenance Mixte'!$I$7,'Calculs Mixte'!T70,OFFSET('Calculs Mixte'!T107,0,-$C$84,1,1))</f>
        <v>0</v>
      </c>
      <c r="U107" s="4">
        <f ca="1">IF(W$8&lt;'Maintenance Mixte'!$I$7,'Calculs Mixte'!U70,OFFSET('Calculs Mixte'!U107,0,-$C$84,1,1))</f>
        <v>0</v>
      </c>
      <c r="V107" s="4">
        <f ca="1">IF(X$8&lt;'Maintenance Mixte'!$I$7,'Calculs Mixte'!V70,OFFSET('Calculs Mixte'!V107,0,-$C$84,1,1))</f>
        <v>0</v>
      </c>
      <c r="W107" s="4">
        <f ca="1">IF(Y$8&lt;'Maintenance Mixte'!$I$7,'Calculs Mixte'!W70,OFFSET('Calculs Mixte'!W107,0,-$C$84,1,1))</f>
        <v>0</v>
      </c>
      <c r="X107" s="4">
        <f ca="1">IF(Z$8&lt;'Maintenance Mixte'!$I$7,'Calculs Mixte'!X70,OFFSET('Calculs Mixte'!X107,0,-$C$84,1,1))</f>
        <v>0</v>
      </c>
      <c r="Y107" s="4">
        <f ca="1">IF(AA$8&lt;'Maintenance Mixte'!$I$7,'Calculs Mixte'!Y70,OFFSET('Calculs Mixte'!Y107,0,-$C$84,1,1))</f>
        <v>0</v>
      </c>
      <c r="Z107" s="4">
        <f ca="1">IF(AB$8&lt;'Maintenance Mixte'!$I$7,'Calculs Mixte'!Z70,OFFSET('Calculs Mixte'!Z107,0,-$C$84,1,1))</f>
        <v>0</v>
      </c>
      <c r="AA107" s="4">
        <f ca="1">IF(AC$8&lt;'Maintenance Mixte'!$I$7,'Calculs Mixte'!AA70,OFFSET('Calculs Mixte'!AA107,0,-$C$84,1,1))</f>
        <v>0</v>
      </c>
      <c r="AB107" s="4">
        <f ca="1">IF(AD$8&lt;'Maintenance Mixte'!$I$7,'Calculs Mixte'!AB70,OFFSET('Calculs Mixte'!AB107,0,-$C$84,1,1))</f>
        <v>0</v>
      </c>
      <c r="AC107" s="4">
        <f ca="1">IF(AE$8&lt;'Maintenance Mixte'!$I$7,'Calculs Mixte'!AC70,OFFSET('Calculs Mixte'!AC107,0,-$C$84,1,1))</f>
        <v>0</v>
      </c>
      <c r="AD107" s="4">
        <f ca="1">IF(AF$8&lt;'Maintenance Mixte'!$I$7,'Calculs Mixte'!AD70,OFFSET('Calculs Mixte'!AD107,0,-$C$84,1,1))</f>
        <v>0</v>
      </c>
      <c r="AE107" s="4">
        <f ca="1">IF(AG$8&lt;'Maintenance Mixte'!$I$7,'Calculs Mixte'!AE70,OFFSET('Calculs Mixte'!AE107,0,-$C$84,1,1))</f>
        <v>0</v>
      </c>
      <c r="AF107" s="4">
        <f ca="1">IF(AH$8&lt;'Maintenance Mixte'!$I$7,'Calculs Mixte'!AF70,OFFSET('Calculs Mixte'!AF107,0,-$C$84,1,1))</f>
        <v>0</v>
      </c>
      <c r="AG107" s="4">
        <f ca="1">IF(AI$8&lt;'Maintenance Mixte'!$I$7,'Calculs Mixte'!AG70,OFFSET('Calculs Mixte'!AG107,0,-$C$84,1,1))</f>
        <v>0</v>
      </c>
      <c r="AH107" s="4">
        <f ca="1">IF(AJ$8&lt;'Maintenance Mixte'!$I$7,'Calculs Mixte'!AH70,OFFSET('Calculs Mixte'!AH107,0,-$C$84,1,1))</f>
        <v>0</v>
      </c>
      <c r="AI107" s="4">
        <f ca="1">IF(AK$8&lt;'Maintenance Mixte'!$I$7,'Calculs Mixte'!AI70,OFFSET('Calculs Mixte'!AI107,0,-$C$84,1,1))</f>
        <v>0</v>
      </c>
      <c r="AJ107" s="4">
        <f ca="1">IF(AL$8&lt;'Maintenance Mixte'!$I$7,'Calculs Mixte'!AJ70,OFFSET('Calculs Mixte'!AJ107,0,-$C$84,1,1))</f>
        <v>0</v>
      </c>
      <c r="AK107" s="4">
        <f ca="1">IF(AM$8&lt;'Maintenance Mixte'!$I$7,'Calculs Mixte'!AK70,OFFSET('Calculs Mixte'!AK107,0,-$C$84,1,1))</f>
        <v>0</v>
      </c>
      <c r="AL107" s="4">
        <f ca="1">IF(AN$8&lt;'Maintenance Mixte'!$I$7,'Calculs Mixte'!AL70,OFFSET('Calculs Mixte'!AL107,0,-$C$84,1,1))</f>
        <v>0</v>
      </c>
      <c r="AM107" s="4">
        <f ca="1">IF(AO$8&lt;'Maintenance Mixte'!$I$7,'Calculs Mixte'!AM70,OFFSET('Calculs Mixte'!AM107,0,-$C$84,1,1))</f>
        <v>0</v>
      </c>
      <c r="AN107" s="4">
        <f ca="1">IF(AP$8&lt;'Maintenance Mixte'!$I$7,'Calculs Mixte'!AN70,OFFSET('Calculs Mixte'!AN107,0,-$C$84,1,1))</f>
        <v>0</v>
      </c>
      <c r="AO107" s="4">
        <f ca="1">IF(AQ$8&lt;'Maintenance Mixte'!$I$7,'Calculs Mixte'!AO70,OFFSET('Calculs Mixte'!AO107,0,-$C$84,1,1))</f>
        <v>0</v>
      </c>
      <c r="AP107" s="4">
        <f ca="1">IF(AR$8&lt;'Maintenance Mixte'!$I$7,'Calculs Mixte'!AP70,OFFSET('Calculs Mixte'!AP107,0,-$C$84,1,1))</f>
        <v>0</v>
      </c>
      <c r="AQ107" s="4">
        <f ca="1">IF(AS$8&lt;'Maintenance Mixte'!$I$7,'Calculs Mixte'!AQ70,OFFSET('Calculs Mixte'!AQ107,0,-$C$84,1,1))</f>
        <v>0</v>
      </c>
      <c r="AR107" s="4">
        <f ca="1">IF(AT$8&lt;'Maintenance Mixte'!$I$7,'Calculs Mixte'!AR70,OFFSET('Calculs Mixte'!AR107,0,-$C$84,1,1))</f>
        <v>0</v>
      </c>
      <c r="AS107" s="4">
        <f ca="1">IF(AU$8&lt;'Maintenance Mixte'!$I$7,'Calculs Mixte'!AS70,OFFSET('Calculs Mixte'!AS107,0,-$C$84,1,1))</f>
        <v>0</v>
      </c>
      <c r="AT107" s="4">
        <f ca="1">IF(AV$8&lt;'Maintenance Mixte'!$I$7,'Calculs Mixte'!AT70,OFFSET('Calculs Mixte'!AT107,0,-$C$84,1,1))</f>
        <v>0</v>
      </c>
      <c r="AU107" s="4">
        <f ca="1">IF(AW$8&lt;'Maintenance Mixte'!$I$7,'Calculs Mixte'!AU70,OFFSET('Calculs Mixte'!AU107,0,-$C$84,1,1))</f>
        <v>0</v>
      </c>
      <c r="AV107" s="4">
        <f ca="1">IF(AX$8&lt;'Maintenance Mixte'!$I$7,'Calculs Mixte'!AV70,OFFSET('Calculs Mixte'!AV107,0,-$C$84,1,1))</f>
        <v>0</v>
      </c>
      <c r="AW107" s="4">
        <f ca="1">IF(AY$8&lt;'Maintenance Mixte'!$I$7,'Calculs Mixte'!AW70,OFFSET('Calculs Mixte'!AW107,0,-$C$84,1,1))</f>
        <v>0</v>
      </c>
      <c r="AX107" s="4">
        <f ca="1">IF(AZ$8&lt;'Maintenance Mixte'!$I$7,'Calculs Mixte'!AX70,OFFSET('Calculs Mixte'!AX107,0,-$C$84,1,1))</f>
        <v>0</v>
      </c>
      <c r="AY107" s="4">
        <f ca="1">IF(BA$8&lt;'Maintenance Mixte'!$I$7,'Calculs Mixte'!AY70,OFFSET('Calculs Mixte'!AY107,0,-$C$84,1,1))</f>
        <v>0</v>
      </c>
      <c r="AZ107" s="4">
        <f ca="1">IF(BB$8&lt;'Maintenance Mixte'!$I$7,'Calculs Mixte'!AZ70,OFFSET('Calculs Mixte'!AZ107,0,-$C$84,1,1))</f>
        <v>0</v>
      </c>
      <c r="BA107" s="4">
        <f ca="1">IF(BC$8&lt;'Maintenance Mixte'!$I$7,'Calculs Mixte'!BA70,OFFSET('Calculs Mixte'!BA107,0,-$C$84,1,1))</f>
        <v>0</v>
      </c>
    </row>
    <row r="108" spans="2:53" x14ac:dyDescent="0.25">
      <c r="B108" s="137">
        <v>22</v>
      </c>
      <c r="C108" s="4">
        <f ca="1">IF(E$8&lt;'Maintenance Mixte'!$I$7,'Calculs Mixte'!C71,OFFSET('Calculs Mixte'!C108,0,-$C$84,1,1))</f>
        <v>0</v>
      </c>
      <c r="D108" s="4">
        <f ca="1">IF(F$8&lt;'Maintenance Mixte'!$I$7,'Calculs Mixte'!D71,OFFSET('Calculs Mixte'!D108,0,-$C$84,1,1))</f>
        <v>0</v>
      </c>
      <c r="E108" s="4">
        <f ca="1">IF(G$8&lt;'Maintenance Mixte'!$I$7,'Calculs Mixte'!E71,OFFSET('Calculs Mixte'!E108,0,-$C$84,1,1))</f>
        <v>0</v>
      </c>
      <c r="F108" s="4">
        <f ca="1">IF(H$8&lt;'Maintenance Mixte'!$I$7,'Calculs Mixte'!F71,OFFSET('Calculs Mixte'!F108,0,-$C$84,1,1))</f>
        <v>0</v>
      </c>
      <c r="G108" s="4">
        <f ca="1">IF(I$8&lt;'Maintenance Mixte'!$I$7,'Calculs Mixte'!G71,OFFSET('Calculs Mixte'!G108,0,-$C$84,1,1))</f>
        <v>0</v>
      </c>
      <c r="H108" s="4">
        <f ca="1">IF(J$8&lt;'Maintenance Mixte'!$I$7,'Calculs Mixte'!H71,OFFSET('Calculs Mixte'!H108,0,-$C$84,1,1))</f>
        <v>0</v>
      </c>
      <c r="I108" s="4">
        <f ca="1">IF(K$8&lt;'Maintenance Mixte'!$I$7,'Calculs Mixte'!I71,OFFSET('Calculs Mixte'!I108,0,-$C$84,1,1))</f>
        <v>0</v>
      </c>
      <c r="J108" s="4">
        <f ca="1">IF(L$8&lt;'Maintenance Mixte'!$I$7,'Calculs Mixte'!J71,OFFSET('Calculs Mixte'!J108,0,-$C$84,1,1))</f>
        <v>0</v>
      </c>
      <c r="K108" s="4">
        <f ca="1">IF(M$8&lt;'Maintenance Mixte'!$I$7,'Calculs Mixte'!K71,OFFSET('Calculs Mixte'!K108,0,-$C$84,1,1))</f>
        <v>0</v>
      </c>
      <c r="L108" s="4">
        <f ca="1">IF(N$8&lt;'Maintenance Mixte'!$I$7,'Calculs Mixte'!L71,OFFSET('Calculs Mixte'!L108,0,-$C$84,1,1))</f>
        <v>0</v>
      </c>
      <c r="M108" s="4">
        <f ca="1">IF(O$8&lt;'Maintenance Mixte'!$I$7,'Calculs Mixte'!M71,OFFSET('Calculs Mixte'!M108,0,-$C$84,1,1))</f>
        <v>0</v>
      </c>
      <c r="N108" s="4">
        <f ca="1">IF(P$8&lt;'Maintenance Mixte'!$I$7,'Calculs Mixte'!N71,OFFSET('Calculs Mixte'!N108,0,-$C$84,1,1))</f>
        <v>0</v>
      </c>
      <c r="O108" s="4">
        <f ca="1">IF(Q$8&lt;'Maintenance Mixte'!$I$7,'Calculs Mixte'!O71,OFFSET('Calculs Mixte'!O108,0,-$C$84,1,1))</f>
        <v>0</v>
      </c>
      <c r="P108" s="4">
        <f ca="1">IF(R$8&lt;'Maintenance Mixte'!$I$7,'Calculs Mixte'!P71,OFFSET('Calculs Mixte'!P108,0,-$C$84,1,1))</f>
        <v>0</v>
      </c>
      <c r="Q108" s="4">
        <f ca="1">IF(S$8&lt;'Maintenance Mixte'!$I$7,'Calculs Mixte'!Q71,OFFSET('Calculs Mixte'!Q108,0,-$C$84,1,1))</f>
        <v>0</v>
      </c>
      <c r="R108" s="4">
        <f ca="1">IF(T$8&lt;'Maintenance Mixte'!$I$7,'Calculs Mixte'!R71,OFFSET('Calculs Mixte'!R108,0,-$C$84,1,1))</f>
        <v>0</v>
      </c>
      <c r="S108" s="4">
        <f ca="1">IF(U$8&lt;'Maintenance Mixte'!$I$7,'Calculs Mixte'!S71,OFFSET('Calculs Mixte'!S108,0,-$C$84,1,1))</f>
        <v>0</v>
      </c>
      <c r="T108" s="4">
        <f ca="1">IF(V$8&lt;'Maintenance Mixte'!$I$7,'Calculs Mixte'!T71,OFFSET('Calculs Mixte'!T108,0,-$C$84,1,1))</f>
        <v>0</v>
      </c>
      <c r="U108" s="4">
        <f ca="1">IF(W$8&lt;'Maintenance Mixte'!$I$7,'Calculs Mixte'!U71,OFFSET('Calculs Mixte'!U108,0,-$C$84,1,1))</f>
        <v>0</v>
      </c>
      <c r="V108" s="4">
        <f ca="1">IF(X$8&lt;'Maintenance Mixte'!$I$7,'Calculs Mixte'!V71,OFFSET('Calculs Mixte'!V108,0,-$C$84,1,1))</f>
        <v>0</v>
      </c>
      <c r="W108" s="4">
        <f ca="1">IF(Y$8&lt;'Maintenance Mixte'!$I$7,'Calculs Mixte'!W71,OFFSET('Calculs Mixte'!W108,0,-$C$84,1,1))</f>
        <v>0</v>
      </c>
      <c r="X108" s="4">
        <f ca="1">IF(Z$8&lt;'Maintenance Mixte'!$I$7,'Calculs Mixte'!X71,OFFSET('Calculs Mixte'!X108,0,-$C$84,1,1))</f>
        <v>0</v>
      </c>
      <c r="Y108" s="4">
        <f ca="1">IF(AA$8&lt;'Maintenance Mixte'!$I$7,'Calculs Mixte'!Y71,OFFSET('Calculs Mixte'!Y108,0,-$C$84,1,1))</f>
        <v>0</v>
      </c>
      <c r="Z108" s="4">
        <f ca="1">IF(AB$8&lt;'Maintenance Mixte'!$I$7,'Calculs Mixte'!Z71,OFFSET('Calculs Mixte'!Z108,0,-$C$84,1,1))</f>
        <v>0</v>
      </c>
      <c r="AA108" s="4">
        <f ca="1">IF(AC$8&lt;'Maintenance Mixte'!$I$7,'Calculs Mixte'!AA71,OFFSET('Calculs Mixte'!AA108,0,-$C$84,1,1))</f>
        <v>0</v>
      </c>
      <c r="AB108" s="4">
        <f ca="1">IF(AD$8&lt;'Maintenance Mixte'!$I$7,'Calculs Mixte'!AB71,OFFSET('Calculs Mixte'!AB108,0,-$C$84,1,1))</f>
        <v>0</v>
      </c>
      <c r="AC108" s="4">
        <f ca="1">IF(AE$8&lt;'Maintenance Mixte'!$I$7,'Calculs Mixte'!AC71,OFFSET('Calculs Mixte'!AC108,0,-$C$84,1,1))</f>
        <v>0</v>
      </c>
      <c r="AD108" s="4">
        <f ca="1">IF(AF$8&lt;'Maintenance Mixte'!$I$7,'Calculs Mixte'!AD71,OFFSET('Calculs Mixte'!AD108,0,-$C$84,1,1))</f>
        <v>0</v>
      </c>
      <c r="AE108" s="4">
        <f ca="1">IF(AG$8&lt;'Maintenance Mixte'!$I$7,'Calculs Mixte'!AE71,OFFSET('Calculs Mixte'!AE108,0,-$C$84,1,1))</f>
        <v>0</v>
      </c>
      <c r="AF108" s="4">
        <f ca="1">IF(AH$8&lt;'Maintenance Mixte'!$I$7,'Calculs Mixte'!AF71,OFFSET('Calculs Mixte'!AF108,0,-$C$84,1,1))</f>
        <v>0</v>
      </c>
      <c r="AG108" s="4">
        <f ca="1">IF(AI$8&lt;'Maintenance Mixte'!$I$7,'Calculs Mixte'!AG71,OFFSET('Calculs Mixte'!AG108,0,-$C$84,1,1))</f>
        <v>0</v>
      </c>
      <c r="AH108" s="4">
        <f ca="1">IF(AJ$8&lt;'Maintenance Mixte'!$I$7,'Calculs Mixte'!AH71,OFFSET('Calculs Mixte'!AH108,0,-$C$84,1,1))</f>
        <v>0</v>
      </c>
      <c r="AI108" s="4">
        <f ca="1">IF(AK$8&lt;'Maintenance Mixte'!$I$7,'Calculs Mixte'!AI71,OFFSET('Calculs Mixte'!AI108,0,-$C$84,1,1))</f>
        <v>0</v>
      </c>
      <c r="AJ108" s="4">
        <f ca="1">IF(AL$8&lt;'Maintenance Mixte'!$I$7,'Calculs Mixte'!AJ71,OFFSET('Calculs Mixte'!AJ108,0,-$C$84,1,1))</f>
        <v>0</v>
      </c>
      <c r="AK108" s="4">
        <f ca="1">IF(AM$8&lt;'Maintenance Mixte'!$I$7,'Calculs Mixte'!AK71,OFFSET('Calculs Mixte'!AK108,0,-$C$84,1,1))</f>
        <v>0</v>
      </c>
      <c r="AL108" s="4">
        <f ca="1">IF(AN$8&lt;'Maintenance Mixte'!$I$7,'Calculs Mixte'!AL71,OFFSET('Calculs Mixte'!AL108,0,-$C$84,1,1))</f>
        <v>0</v>
      </c>
      <c r="AM108" s="4">
        <f ca="1">IF(AO$8&lt;'Maintenance Mixte'!$I$7,'Calculs Mixte'!AM71,OFFSET('Calculs Mixte'!AM108,0,-$C$84,1,1))</f>
        <v>0</v>
      </c>
      <c r="AN108" s="4">
        <f ca="1">IF(AP$8&lt;'Maintenance Mixte'!$I$7,'Calculs Mixte'!AN71,OFFSET('Calculs Mixte'!AN108,0,-$C$84,1,1))</f>
        <v>0</v>
      </c>
      <c r="AO108" s="4">
        <f ca="1">IF(AQ$8&lt;'Maintenance Mixte'!$I$7,'Calculs Mixte'!AO71,OFFSET('Calculs Mixte'!AO108,0,-$C$84,1,1))</f>
        <v>0</v>
      </c>
      <c r="AP108" s="4">
        <f ca="1">IF(AR$8&lt;'Maintenance Mixte'!$I$7,'Calculs Mixte'!AP71,OFFSET('Calculs Mixte'!AP108,0,-$C$84,1,1))</f>
        <v>0</v>
      </c>
      <c r="AQ108" s="4">
        <f ca="1">IF(AS$8&lt;'Maintenance Mixte'!$I$7,'Calculs Mixte'!AQ71,OFFSET('Calculs Mixte'!AQ108,0,-$C$84,1,1))</f>
        <v>0</v>
      </c>
      <c r="AR108" s="4">
        <f ca="1">IF(AT$8&lt;'Maintenance Mixte'!$I$7,'Calculs Mixte'!AR71,OFFSET('Calculs Mixte'!AR108,0,-$C$84,1,1))</f>
        <v>0</v>
      </c>
      <c r="AS108" s="4">
        <f ca="1">IF(AU$8&lt;'Maintenance Mixte'!$I$7,'Calculs Mixte'!AS71,OFFSET('Calculs Mixte'!AS108,0,-$C$84,1,1))</f>
        <v>0</v>
      </c>
      <c r="AT108" s="4">
        <f ca="1">IF(AV$8&lt;'Maintenance Mixte'!$I$7,'Calculs Mixte'!AT71,OFFSET('Calculs Mixte'!AT108,0,-$C$84,1,1))</f>
        <v>0</v>
      </c>
      <c r="AU108" s="4">
        <f ca="1">IF(AW$8&lt;'Maintenance Mixte'!$I$7,'Calculs Mixte'!AU71,OFFSET('Calculs Mixte'!AU108,0,-$C$84,1,1))</f>
        <v>0</v>
      </c>
      <c r="AV108" s="4">
        <f ca="1">IF(AX$8&lt;'Maintenance Mixte'!$I$7,'Calculs Mixte'!AV71,OFFSET('Calculs Mixte'!AV108,0,-$C$84,1,1))</f>
        <v>0</v>
      </c>
      <c r="AW108" s="4">
        <f ca="1">IF(AY$8&lt;'Maintenance Mixte'!$I$7,'Calculs Mixte'!AW71,OFFSET('Calculs Mixte'!AW108,0,-$C$84,1,1))</f>
        <v>0</v>
      </c>
      <c r="AX108" s="4">
        <f ca="1">IF(AZ$8&lt;'Maintenance Mixte'!$I$7,'Calculs Mixte'!AX71,OFFSET('Calculs Mixte'!AX108,0,-$C$84,1,1))</f>
        <v>0</v>
      </c>
      <c r="AY108" s="4">
        <f ca="1">IF(BA$8&lt;'Maintenance Mixte'!$I$7,'Calculs Mixte'!AY71,OFFSET('Calculs Mixte'!AY108,0,-$C$84,1,1))</f>
        <v>0</v>
      </c>
      <c r="AZ108" s="4">
        <f ca="1">IF(BB$8&lt;'Maintenance Mixte'!$I$7,'Calculs Mixte'!AZ71,OFFSET('Calculs Mixte'!AZ108,0,-$C$84,1,1))</f>
        <v>0</v>
      </c>
      <c r="BA108" s="4">
        <f ca="1">IF(BC$8&lt;'Maintenance Mixte'!$I$7,'Calculs Mixte'!BA71,OFFSET('Calculs Mixte'!BA108,0,-$C$84,1,1))</f>
        <v>0</v>
      </c>
    </row>
    <row r="109" spans="2:53" x14ac:dyDescent="0.25">
      <c r="B109" s="137">
        <v>23</v>
      </c>
      <c r="C109" s="4">
        <f ca="1">IF(E$8&lt;'Maintenance Mixte'!$I$7,'Calculs Mixte'!C72,OFFSET('Calculs Mixte'!C109,0,-$C$84,1,1))</f>
        <v>0</v>
      </c>
      <c r="D109" s="4">
        <f ca="1">IF(F$8&lt;'Maintenance Mixte'!$I$7,'Calculs Mixte'!D72,OFFSET('Calculs Mixte'!D109,0,-$C$84,1,1))</f>
        <v>0</v>
      </c>
      <c r="E109" s="4">
        <f ca="1">IF(G$8&lt;'Maintenance Mixte'!$I$7,'Calculs Mixte'!E72,OFFSET('Calculs Mixte'!E109,0,-$C$84,1,1))</f>
        <v>0</v>
      </c>
      <c r="F109" s="4">
        <f ca="1">IF(H$8&lt;'Maintenance Mixte'!$I$7,'Calculs Mixte'!F72,OFFSET('Calculs Mixte'!F109,0,-$C$84,1,1))</f>
        <v>0</v>
      </c>
      <c r="G109" s="4">
        <f ca="1">IF(I$8&lt;'Maintenance Mixte'!$I$7,'Calculs Mixte'!G72,OFFSET('Calculs Mixte'!G109,0,-$C$84,1,1))</f>
        <v>0</v>
      </c>
      <c r="H109" s="4">
        <f ca="1">IF(J$8&lt;'Maintenance Mixte'!$I$7,'Calculs Mixte'!H72,OFFSET('Calculs Mixte'!H109,0,-$C$84,1,1))</f>
        <v>0</v>
      </c>
      <c r="I109" s="4">
        <f ca="1">IF(K$8&lt;'Maintenance Mixte'!$I$7,'Calculs Mixte'!I72,OFFSET('Calculs Mixte'!I109,0,-$C$84,1,1))</f>
        <v>0</v>
      </c>
      <c r="J109" s="4">
        <f ca="1">IF(L$8&lt;'Maintenance Mixte'!$I$7,'Calculs Mixte'!J72,OFFSET('Calculs Mixte'!J109,0,-$C$84,1,1))</f>
        <v>0</v>
      </c>
      <c r="K109" s="4">
        <f ca="1">IF(M$8&lt;'Maintenance Mixte'!$I$7,'Calculs Mixte'!K72,OFFSET('Calculs Mixte'!K109,0,-$C$84,1,1))</f>
        <v>0</v>
      </c>
      <c r="L109" s="4">
        <f ca="1">IF(N$8&lt;'Maintenance Mixte'!$I$7,'Calculs Mixte'!L72,OFFSET('Calculs Mixte'!L109,0,-$C$84,1,1))</f>
        <v>0</v>
      </c>
      <c r="M109" s="4">
        <f ca="1">IF(O$8&lt;'Maintenance Mixte'!$I$7,'Calculs Mixte'!M72,OFFSET('Calculs Mixte'!M109,0,-$C$84,1,1))</f>
        <v>0</v>
      </c>
      <c r="N109" s="4">
        <f ca="1">IF(P$8&lt;'Maintenance Mixte'!$I$7,'Calculs Mixte'!N72,OFFSET('Calculs Mixte'!N109,0,-$C$84,1,1))</f>
        <v>0</v>
      </c>
      <c r="O109" s="4">
        <f ca="1">IF(Q$8&lt;'Maintenance Mixte'!$I$7,'Calculs Mixte'!O72,OFFSET('Calculs Mixte'!O109,0,-$C$84,1,1))</f>
        <v>0</v>
      </c>
      <c r="P109" s="4">
        <f ca="1">IF(R$8&lt;'Maintenance Mixte'!$I$7,'Calculs Mixte'!P72,OFFSET('Calculs Mixte'!P109,0,-$C$84,1,1))</f>
        <v>0</v>
      </c>
      <c r="Q109" s="4">
        <f ca="1">IF(S$8&lt;'Maintenance Mixte'!$I$7,'Calculs Mixte'!Q72,OFFSET('Calculs Mixte'!Q109,0,-$C$84,1,1))</f>
        <v>0</v>
      </c>
      <c r="R109" s="4">
        <f ca="1">IF(T$8&lt;'Maintenance Mixte'!$I$7,'Calculs Mixte'!R72,OFFSET('Calculs Mixte'!R109,0,-$C$84,1,1))</f>
        <v>0</v>
      </c>
      <c r="S109" s="4">
        <f ca="1">IF(U$8&lt;'Maintenance Mixte'!$I$7,'Calculs Mixte'!S72,OFFSET('Calculs Mixte'!S109,0,-$C$84,1,1))</f>
        <v>0</v>
      </c>
      <c r="T109" s="4">
        <f ca="1">IF(V$8&lt;'Maintenance Mixte'!$I$7,'Calculs Mixte'!T72,OFFSET('Calculs Mixte'!T109,0,-$C$84,1,1))</f>
        <v>0</v>
      </c>
      <c r="U109" s="4">
        <f ca="1">IF(W$8&lt;'Maintenance Mixte'!$I$7,'Calculs Mixte'!U72,OFFSET('Calculs Mixte'!U109,0,-$C$84,1,1))</f>
        <v>0</v>
      </c>
      <c r="V109" s="4">
        <f ca="1">IF(X$8&lt;'Maintenance Mixte'!$I$7,'Calculs Mixte'!V72,OFFSET('Calculs Mixte'!V109,0,-$C$84,1,1))</f>
        <v>0</v>
      </c>
      <c r="W109" s="4">
        <f ca="1">IF(Y$8&lt;'Maintenance Mixte'!$I$7,'Calculs Mixte'!W72,OFFSET('Calculs Mixte'!W109,0,-$C$84,1,1))</f>
        <v>0</v>
      </c>
      <c r="X109" s="4">
        <f ca="1">IF(Z$8&lt;'Maintenance Mixte'!$I$7,'Calculs Mixte'!X72,OFFSET('Calculs Mixte'!X109,0,-$C$84,1,1))</f>
        <v>0</v>
      </c>
      <c r="Y109" s="4">
        <f ca="1">IF(AA$8&lt;'Maintenance Mixte'!$I$7,'Calculs Mixte'!Y72,OFFSET('Calculs Mixte'!Y109,0,-$C$84,1,1))</f>
        <v>0</v>
      </c>
      <c r="Z109" s="4">
        <f ca="1">IF(AB$8&lt;'Maintenance Mixte'!$I$7,'Calculs Mixte'!Z72,OFFSET('Calculs Mixte'!Z109,0,-$C$84,1,1))</f>
        <v>0</v>
      </c>
      <c r="AA109" s="4">
        <f ca="1">IF(AC$8&lt;'Maintenance Mixte'!$I$7,'Calculs Mixte'!AA72,OFFSET('Calculs Mixte'!AA109,0,-$C$84,1,1))</f>
        <v>0</v>
      </c>
      <c r="AB109" s="4">
        <f ca="1">IF(AD$8&lt;'Maintenance Mixte'!$I$7,'Calculs Mixte'!AB72,OFFSET('Calculs Mixte'!AB109,0,-$C$84,1,1))</f>
        <v>0</v>
      </c>
      <c r="AC109" s="4">
        <f ca="1">IF(AE$8&lt;'Maintenance Mixte'!$I$7,'Calculs Mixte'!AC72,OFFSET('Calculs Mixte'!AC109,0,-$C$84,1,1))</f>
        <v>0</v>
      </c>
      <c r="AD109" s="4">
        <f ca="1">IF(AF$8&lt;'Maintenance Mixte'!$I$7,'Calculs Mixte'!AD72,OFFSET('Calculs Mixte'!AD109,0,-$C$84,1,1))</f>
        <v>0</v>
      </c>
      <c r="AE109" s="4">
        <f ca="1">IF(AG$8&lt;'Maintenance Mixte'!$I$7,'Calculs Mixte'!AE72,OFFSET('Calculs Mixte'!AE109,0,-$C$84,1,1))</f>
        <v>0</v>
      </c>
      <c r="AF109" s="4">
        <f ca="1">IF(AH$8&lt;'Maintenance Mixte'!$I$7,'Calculs Mixte'!AF72,OFFSET('Calculs Mixte'!AF109,0,-$C$84,1,1))</f>
        <v>0</v>
      </c>
      <c r="AG109" s="4">
        <f ca="1">IF(AI$8&lt;'Maintenance Mixte'!$I$7,'Calculs Mixte'!AG72,OFFSET('Calculs Mixte'!AG109,0,-$C$84,1,1))</f>
        <v>0</v>
      </c>
      <c r="AH109" s="4">
        <f ca="1">IF(AJ$8&lt;'Maintenance Mixte'!$I$7,'Calculs Mixte'!AH72,OFFSET('Calculs Mixte'!AH109,0,-$C$84,1,1))</f>
        <v>0</v>
      </c>
      <c r="AI109" s="4">
        <f ca="1">IF(AK$8&lt;'Maintenance Mixte'!$I$7,'Calculs Mixte'!AI72,OFFSET('Calculs Mixte'!AI109,0,-$C$84,1,1))</f>
        <v>0</v>
      </c>
      <c r="AJ109" s="4">
        <f ca="1">IF(AL$8&lt;'Maintenance Mixte'!$I$7,'Calculs Mixte'!AJ72,OFFSET('Calculs Mixte'!AJ109,0,-$C$84,1,1))</f>
        <v>0</v>
      </c>
      <c r="AK109" s="4">
        <f ca="1">IF(AM$8&lt;'Maintenance Mixte'!$I$7,'Calculs Mixte'!AK72,OFFSET('Calculs Mixte'!AK109,0,-$C$84,1,1))</f>
        <v>0</v>
      </c>
      <c r="AL109" s="4">
        <f ca="1">IF(AN$8&lt;'Maintenance Mixte'!$I$7,'Calculs Mixte'!AL72,OFFSET('Calculs Mixte'!AL109,0,-$C$84,1,1))</f>
        <v>0</v>
      </c>
      <c r="AM109" s="4">
        <f ca="1">IF(AO$8&lt;'Maintenance Mixte'!$I$7,'Calculs Mixte'!AM72,OFFSET('Calculs Mixte'!AM109,0,-$C$84,1,1))</f>
        <v>0</v>
      </c>
      <c r="AN109" s="4">
        <f ca="1">IF(AP$8&lt;'Maintenance Mixte'!$I$7,'Calculs Mixte'!AN72,OFFSET('Calculs Mixte'!AN109,0,-$C$84,1,1))</f>
        <v>0</v>
      </c>
      <c r="AO109" s="4">
        <f ca="1">IF(AQ$8&lt;'Maintenance Mixte'!$I$7,'Calculs Mixte'!AO72,OFFSET('Calculs Mixte'!AO109,0,-$C$84,1,1))</f>
        <v>0</v>
      </c>
      <c r="AP109" s="4">
        <f ca="1">IF(AR$8&lt;'Maintenance Mixte'!$I$7,'Calculs Mixte'!AP72,OFFSET('Calculs Mixte'!AP109,0,-$C$84,1,1))</f>
        <v>0</v>
      </c>
      <c r="AQ109" s="4">
        <f ca="1">IF(AS$8&lt;'Maintenance Mixte'!$I$7,'Calculs Mixte'!AQ72,OFFSET('Calculs Mixte'!AQ109,0,-$C$84,1,1))</f>
        <v>0</v>
      </c>
      <c r="AR109" s="4">
        <f ca="1">IF(AT$8&lt;'Maintenance Mixte'!$I$7,'Calculs Mixte'!AR72,OFFSET('Calculs Mixte'!AR109,0,-$C$84,1,1))</f>
        <v>0</v>
      </c>
      <c r="AS109" s="4">
        <f ca="1">IF(AU$8&lt;'Maintenance Mixte'!$I$7,'Calculs Mixte'!AS72,OFFSET('Calculs Mixte'!AS109,0,-$C$84,1,1))</f>
        <v>0</v>
      </c>
      <c r="AT109" s="4">
        <f ca="1">IF(AV$8&lt;'Maintenance Mixte'!$I$7,'Calculs Mixte'!AT72,OFFSET('Calculs Mixte'!AT109,0,-$C$84,1,1))</f>
        <v>0</v>
      </c>
      <c r="AU109" s="4">
        <f ca="1">IF(AW$8&lt;'Maintenance Mixte'!$I$7,'Calculs Mixte'!AU72,OFFSET('Calculs Mixte'!AU109,0,-$C$84,1,1))</f>
        <v>0</v>
      </c>
      <c r="AV109" s="4">
        <f ca="1">IF(AX$8&lt;'Maintenance Mixte'!$I$7,'Calculs Mixte'!AV72,OFFSET('Calculs Mixte'!AV109,0,-$C$84,1,1))</f>
        <v>0</v>
      </c>
      <c r="AW109" s="4">
        <f ca="1">IF(AY$8&lt;'Maintenance Mixte'!$I$7,'Calculs Mixte'!AW72,OFFSET('Calculs Mixte'!AW109,0,-$C$84,1,1))</f>
        <v>0</v>
      </c>
      <c r="AX109" s="4">
        <f ca="1">IF(AZ$8&lt;'Maintenance Mixte'!$I$7,'Calculs Mixte'!AX72,OFFSET('Calculs Mixte'!AX109,0,-$C$84,1,1))</f>
        <v>0</v>
      </c>
      <c r="AY109" s="4">
        <f ca="1">IF(BA$8&lt;'Maintenance Mixte'!$I$7,'Calculs Mixte'!AY72,OFFSET('Calculs Mixte'!AY109,0,-$C$84,1,1))</f>
        <v>0</v>
      </c>
      <c r="AZ109" s="4">
        <f ca="1">IF(BB$8&lt;'Maintenance Mixte'!$I$7,'Calculs Mixte'!AZ72,OFFSET('Calculs Mixte'!AZ109,0,-$C$84,1,1))</f>
        <v>0</v>
      </c>
      <c r="BA109" s="4">
        <f ca="1">IF(BC$8&lt;'Maintenance Mixte'!$I$7,'Calculs Mixte'!BA72,OFFSET('Calculs Mixte'!BA109,0,-$C$84,1,1))</f>
        <v>0</v>
      </c>
    </row>
    <row r="110" spans="2:53" x14ac:dyDescent="0.25">
      <c r="B110" s="137">
        <v>24</v>
      </c>
      <c r="C110" s="4">
        <f ca="1">IF(E$8&lt;'Maintenance Mixte'!$I$7,'Calculs Mixte'!C73,OFFSET('Calculs Mixte'!C110,0,-$C$84,1,1))</f>
        <v>0</v>
      </c>
      <c r="D110" s="4">
        <f ca="1">IF(F$8&lt;'Maintenance Mixte'!$I$7,'Calculs Mixte'!D73,OFFSET('Calculs Mixte'!D110,0,-$C$84,1,1))</f>
        <v>0</v>
      </c>
      <c r="E110" s="4">
        <f ca="1">IF(G$8&lt;'Maintenance Mixte'!$I$7,'Calculs Mixte'!E73,OFFSET('Calculs Mixte'!E110,0,-$C$84,1,1))</f>
        <v>0</v>
      </c>
      <c r="F110" s="4">
        <f ca="1">IF(H$8&lt;'Maintenance Mixte'!$I$7,'Calculs Mixte'!F73,OFFSET('Calculs Mixte'!F110,0,-$C$84,1,1))</f>
        <v>0</v>
      </c>
      <c r="G110" s="4">
        <f ca="1">IF(I$8&lt;'Maintenance Mixte'!$I$7,'Calculs Mixte'!G73,OFFSET('Calculs Mixte'!G110,0,-$C$84,1,1))</f>
        <v>0</v>
      </c>
      <c r="H110" s="4">
        <f ca="1">IF(J$8&lt;'Maintenance Mixte'!$I$7,'Calculs Mixte'!H73,OFFSET('Calculs Mixte'!H110,0,-$C$84,1,1))</f>
        <v>0</v>
      </c>
      <c r="I110" s="4">
        <f ca="1">IF(K$8&lt;'Maintenance Mixte'!$I$7,'Calculs Mixte'!I73,OFFSET('Calculs Mixte'!I110,0,-$C$84,1,1))</f>
        <v>0</v>
      </c>
      <c r="J110" s="4">
        <f ca="1">IF(L$8&lt;'Maintenance Mixte'!$I$7,'Calculs Mixte'!J73,OFFSET('Calculs Mixte'!J110,0,-$C$84,1,1))</f>
        <v>0</v>
      </c>
      <c r="K110" s="4">
        <f ca="1">IF(M$8&lt;'Maintenance Mixte'!$I$7,'Calculs Mixte'!K73,OFFSET('Calculs Mixte'!K110,0,-$C$84,1,1))</f>
        <v>0</v>
      </c>
      <c r="L110" s="4">
        <f ca="1">IF(N$8&lt;'Maintenance Mixte'!$I$7,'Calculs Mixte'!L73,OFFSET('Calculs Mixte'!L110,0,-$C$84,1,1))</f>
        <v>0</v>
      </c>
      <c r="M110" s="4">
        <f ca="1">IF(O$8&lt;'Maintenance Mixte'!$I$7,'Calculs Mixte'!M73,OFFSET('Calculs Mixte'!M110,0,-$C$84,1,1))</f>
        <v>0</v>
      </c>
      <c r="N110" s="4">
        <f ca="1">IF(P$8&lt;'Maintenance Mixte'!$I$7,'Calculs Mixte'!N73,OFFSET('Calculs Mixte'!N110,0,-$C$84,1,1))</f>
        <v>0</v>
      </c>
      <c r="O110" s="4">
        <f ca="1">IF(Q$8&lt;'Maintenance Mixte'!$I$7,'Calculs Mixte'!O73,OFFSET('Calculs Mixte'!O110,0,-$C$84,1,1))</f>
        <v>0</v>
      </c>
      <c r="P110" s="4">
        <f ca="1">IF(R$8&lt;'Maintenance Mixte'!$I$7,'Calculs Mixte'!P73,OFFSET('Calculs Mixte'!P110,0,-$C$84,1,1))</f>
        <v>0</v>
      </c>
      <c r="Q110" s="4">
        <f ca="1">IF(S$8&lt;'Maintenance Mixte'!$I$7,'Calculs Mixte'!Q73,OFFSET('Calculs Mixte'!Q110,0,-$C$84,1,1))</f>
        <v>0</v>
      </c>
      <c r="R110" s="4">
        <f ca="1">IF(T$8&lt;'Maintenance Mixte'!$I$7,'Calculs Mixte'!R73,OFFSET('Calculs Mixte'!R110,0,-$C$84,1,1))</f>
        <v>0</v>
      </c>
      <c r="S110" s="4">
        <f ca="1">IF(U$8&lt;'Maintenance Mixte'!$I$7,'Calculs Mixte'!S73,OFFSET('Calculs Mixte'!S110,0,-$C$84,1,1))</f>
        <v>0</v>
      </c>
      <c r="T110" s="4">
        <f ca="1">IF(V$8&lt;'Maintenance Mixte'!$I$7,'Calculs Mixte'!T73,OFFSET('Calculs Mixte'!T110,0,-$C$84,1,1))</f>
        <v>0</v>
      </c>
      <c r="U110" s="4">
        <f ca="1">IF(W$8&lt;'Maintenance Mixte'!$I$7,'Calculs Mixte'!U73,OFFSET('Calculs Mixte'!U110,0,-$C$84,1,1))</f>
        <v>0</v>
      </c>
      <c r="V110" s="4">
        <f ca="1">IF(X$8&lt;'Maintenance Mixte'!$I$7,'Calculs Mixte'!V73,OFFSET('Calculs Mixte'!V110,0,-$C$84,1,1))</f>
        <v>0</v>
      </c>
      <c r="W110" s="4">
        <f ca="1">IF(Y$8&lt;'Maintenance Mixte'!$I$7,'Calculs Mixte'!W73,OFFSET('Calculs Mixte'!W110,0,-$C$84,1,1))</f>
        <v>0</v>
      </c>
      <c r="X110" s="4">
        <f ca="1">IF(Z$8&lt;'Maintenance Mixte'!$I$7,'Calculs Mixte'!X73,OFFSET('Calculs Mixte'!X110,0,-$C$84,1,1))</f>
        <v>0</v>
      </c>
      <c r="Y110" s="4">
        <f ca="1">IF(AA$8&lt;'Maintenance Mixte'!$I$7,'Calculs Mixte'!Y73,OFFSET('Calculs Mixte'!Y110,0,-$C$84,1,1))</f>
        <v>0</v>
      </c>
      <c r="Z110" s="4">
        <f ca="1">IF(AB$8&lt;'Maintenance Mixte'!$I$7,'Calculs Mixte'!Z73,OFFSET('Calculs Mixte'!Z110,0,-$C$84,1,1))</f>
        <v>0</v>
      </c>
      <c r="AA110" s="4">
        <f ca="1">IF(AC$8&lt;'Maintenance Mixte'!$I$7,'Calculs Mixte'!AA73,OFFSET('Calculs Mixte'!AA110,0,-$C$84,1,1))</f>
        <v>0</v>
      </c>
      <c r="AB110" s="4">
        <f ca="1">IF(AD$8&lt;'Maintenance Mixte'!$I$7,'Calculs Mixte'!AB73,OFFSET('Calculs Mixte'!AB110,0,-$C$84,1,1))</f>
        <v>0</v>
      </c>
      <c r="AC110" s="4">
        <f ca="1">IF(AE$8&lt;'Maintenance Mixte'!$I$7,'Calculs Mixte'!AC73,OFFSET('Calculs Mixte'!AC110,0,-$C$84,1,1))</f>
        <v>0</v>
      </c>
      <c r="AD110" s="4">
        <f ca="1">IF(AF$8&lt;'Maintenance Mixte'!$I$7,'Calculs Mixte'!AD73,OFFSET('Calculs Mixte'!AD110,0,-$C$84,1,1))</f>
        <v>0</v>
      </c>
      <c r="AE110" s="4">
        <f ca="1">IF(AG$8&lt;'Maintenance Mixte'!$I$7,'Calculs Mixte'!AE73,OFFSET('Calculs Mixte'!AE110,0,-$C$84,1,1))</f>
        <v>0</v>
      </c>
      <c r="AF110" s="4">
        <f ca="1">IF(AH$8&lt;'Maintenance Mixte'!$I$7,'Calculs Mixte'!AF73,OFFSET('Calculs Mixte'!AF110,0,-$C$84,1,1))</f>
        <v>0</v>
      </c>
      <c r="AG110" s="4">
        <f ca="1">IF(AI$8&lt;'Maintenance Mixte'!$I$7,'Calculs Mixte'!AG73,OFFSET('Calculs Mixte'!AG110,0,-$C$84,1,1))</f>
        <v>0</v>
      </c>
      <c r="AH110" s="4">
        <f ca="1">IF(AJ$8&lt;'Maintenance Mixte'!$I$7,'Calculs Mixte'!AH73,OFFSET('Calculs Mixte'!AH110,0,-$C$84,1,1))</f>
        <v>0</v>
      </c>
      <c r="AI110" s="4">
        <f ca="1">IF(AK$8&lt;'Maintenance Mixte'!$I$7,'Calculs Mixte'!AI73,OFFSET('Calculs Mixte'!AI110,0,-$C$84,1,1))</f>
        <v>0</v>
      </c>
      <c r="AJ110" s="4">
        <f ca="1">IF(AL$8&lt;'Maintenance Mixte'!$I$7,'Calculs Mixte'!AJ73,OFFSET('Calculs Mixte'!AJ110,0,-$C$84,1,1))</f>
        <v>0</v>
      </c>
      <c r="AK110" s="4">
        <f ca="1">IF(AM$8&lt;'Maintenance Mixte'!$I$7,'Calculs Mixte'!AK73,OFFSET('Calculs Mixte'!AK110,0,-$C$84,1,1))</f>
        <v>0</v>
      </c>
      <c r="AL110" s="4">
        <f ca="1">IF(AN$8&lt;'Maintenance Mixte'!$I$7,'Calculs Mixte'!AL73,OFFSET('Calculs Mixte'!AL110,0,-$C$84,1,1))</f>
        <v>0</v>
      </c>
      <c r="AM110" s="4">
        <f ca="1">IF(AO$8&lt;'Maintenance Mixte'!$I$7,'Calculs Mixte'!AM73,OFFSET('Calculs Mixte'!AM110,0,-$C$84,1,1))</f>
        <v>0</v>
      </c>
      <c r="AN110" s="4">
        <f ca="1">IF(AP$8&lt;'Maintenance Mixte'!$I$7,'Calculs Mixte'!AN73,OFFSET('Calculs Mixte'!AN110,0,-$C$84,1,1))</f>
        <v>0</v>
      </c>
      <c r="AO110" s="4">
        <f ca="1">IF(AQ$8&lt;'Maintenance Mixte'!$I$7,'Calculs Mixte'!AO73,OFFSET('Calculs Mixte'!AO110,0,-$C$84,1,1))</f>
        <v>0</v>
      </c>
      <c r="AP110" s="4">
        <f ca="1">IF(AR$8&lt;'Maintenance Mixte'!$I$7,'Calculs Mixte'!AP73,OFFSET('Calculs Mixte'!AP110,0,-$C$84,1,1))</f>
        <v>0</v>
      </c>
      <c r="AQ110" s="4">
        <f ca="1">IF(AS$8&lt;'Maintenance Mixte'!$I$7,'Calculs Mixte'!AQ73,OFFSET('Calculs Mixte'!AQ110,0,-$C$84,1,1))</f>
        <v>0</v>
      </c>
      <c r="AR110" s="4">
        <f ca="1">IF(AT$8&lt;'Maintenance Mixte'!$I$7,'Calculs Mixte'!AR73,OFFSET('Calculs Mixte'!AR110,0,-$C$84,1,1))</f>
        <v>0</v>
      </c>
      <c r="AS110" s="4">
        <f ca="1">IF(AU$8&lt;'Maintenance Mixte'!$I$7,'Calculs Mixte'!AS73,OFFSET('Calculs Mixte'!AS110,0,-$C$84,1,1))</f>
        <v>0</v>
      </c>
      <c r="AT110" s="4">
        <f ca="1">IF(AV$8&lt;'Maintenance Mixte'!$I$7,'Calculs Mixte'!AT73,OFFSET('Calculs Mixte'!AT110,0,-$C$84,1,1))</f>
        <v>0</v>
      </c>
      <c r="AU110" s="4">
        <f ca="1">IF(AW$8&lt;'Maintenance Mixte'!$I$7,'Calculs Mixte'!AU73,OFFSET('Calculs Mixte'!AU110,0,-$C$84,1,1))</f>
        <v>0</v>
      </c>
      <c r="AV110" s="4">
        <f ca="1">IF(AX$8&lt;'Maintenance Mixte'!$I$7,'Calculs Mixte'!AV73,OFFSET('Calculs Mixte'!AV110,0,-$C$84,1,1))</f>
        <v>0</v>
      </c>
      <c r="AW110" s="4">
        <f ca="1">IF(AY$8&lt;'Maintenance Mixte'!$I$7,'Calculs Mixte'!AW73,OFFSET('Calculs Mixte'!AW110,0,-$C$84,1,1))</f>
        <v>0</v>
      </c>
      <c r="AX110" s="4">
        <f ca="1">IF(AZ$8&lt;'Maintenance Mixte'!$I$7,'Calculs Mixte'!AX73,OFFSET('Calculs Mixte'!AX110,0,-$C$84,1,1))</f>
        <v>0</v>
      </c>
      <c r="AY110" s="4">
        <f ca="1">IF(BA$8&lt;'Maintenance Mixte'!$I$7,'Calculs Mixte'!AY73,OFFSET('Calculs Mixte'!AY110,0,-$C$84,1,1))</f>
        <v>0</v>
      </c>
      <c r="AZ110" s="4">
        <f ca="1">IF(BB$8&lt;'Maintenance Mixte'!$I$7,'Calculs Mixte'!AZ73,OFFSET('Calculs Mixte'!AZ110,0,-$C$84,1,1))</f>
        <v>0</v>
      </c>
      <c r="BA110" s="4">
        <f ca="1">IF(BC$8&lt;'Maintenance Mixte'!$I$7,'Calculs Mixte'!BA73,OFFSET('Calculs Mixte'!BA110,0,-$C$84,1,1))</f>
        <v>0</v>
      </c>
    </row>
    <row r="111" spans="2:53" x14ac:dyDescent="0.25">
      <c r="B111" s="137">
        <v>25</v>
      </c>
      <c r="C111" s="4">
        <f ca="1">IF(E$8&lt;'Maintenance Mixte'!$I$7,'Calculs Mixte'!C74,OFFSET('Calculs Mixte'!C111,0,-$C$84,1,1))</f>
        <v>0</v>
      </c>
      <c r="D111" s="4">
        <f ca="1">IF(F$8&lt;'Maintenance Mixte'!$I$7,'Calculs Mixte'!D74,OFFSET('Calculs Mixte'!D111,0,-$C$84,1,1))</f>
        <v>0</v>
      </c>
      <c r="E111" s="4">
        <f ca="1">IF(G$8&lt;'Maintenance Mixte'!$I$7,'Calculs Mixte'!E74,OFFSET('Calculs Mixte'!E111,0,-$C$84,1,1))</f>
        <v>0</v>
      </c>
      <c r="F111" s="4">
        <f ca="1">IF(H$8&lt;'Maintenance Mixte'!$I$7,'Calculs Mixte'!F74,OFFSET('Calculs Mixte'!F111,0,-$C$84,1,1))</f>
        <v>0</v>
      </c>
      <c r="G111" s="4">
        <f ca="1">IF(I$8&lt;'Maintenance Mixte'!$I$7,'Calculs Mixte'!G74,OFFSET('Calculs Mixte'!G111,0,-$C$84,1,1))</f>
        <v>0</v>
      </c>
      <c r="H111" s="4">
        <f ca="1">IF(J$8&lt;'Maintenance Mixte'!$I$7,'Calculs Mixte'!H74,OFFSET('Calculs Mixte'!H111,0,-$C$84,1,1))</f>
        <v>0</v>
      </c>
      <c r="I111" s="4">
        <f ca="1">IF(K$8&lt;'Maintenance Mixte'!$I$7,'Calculs Mixte'!I74,OFFSET('Calculs Mixte'!I111,0,-$C$84,1,1))</f>
        <v>0</v>
      </c>
      <c r="J111" s="4">
        <f ca="1">IF(L$8&lt;'Maintenance Mixte'!$I$7,'Calculs Mixte'!J74,OFFSET('Calculs Mixte'!J111,0,-$C$84,1,1))</f>
        <v>0</v>
      </c>
      <c r="K111" s="4">
        <f ca="1">IF(M$8&lt;'Maintenance Mixte'!$I$7,'Calculs Mixte'!K74,OFFSET('Calculs Mixte'!K111,0,-$C$84,1,1))</f>
        <v>0</v>
      </c>
      <c r="L111" s="4">
        <f ca="1">IF(N$8&lt;'Maintenance Mixte'!$I$7,'Calculs Mixte'!L74,OFFSET('Calculs Mixte'!L111,0,-$C$84,1,1))</f>
        <v>0</v>
      </c>
      <c r="M111" s="4">
        <f ca="1">IF(O$8&lt;'Maintenance Mixte'!$I$7,'Calculs Mixte'!M74,OFFSET('Calculs Mixte'!M111,0,-$C$84,1,1))</f>
        <v>0</v>
      </c>
      <c r="N111" s="4">
        <f ca="1">IF(P$8&lt;'Maintenance Mixte'!$I$7,'Calculs Mixte'!N74,OFFSET('Calculs Mixte'!N111,0,-$C$84,1,1))</f>
        <v>0</v>
      </c>
      <c r="O111" s="4">
        <f ca="1">IF(Q$8&lt;'Maintenance Mixte'!$I$7,'Calculs Mixte'!O74,OFFSET('Calculs Mixte'!O111,0,-$C$84,1,1))</f>
        <v>0</v>
      </c>
      <c r="P111" s="4">
        <f ca="1">IF(R$8&lt;'Maintenance Mixte'!$I$7,'Calculs Mixte'!P74,OFFSET('Calculs Mixte'!P111,0,-$C$84,1,1))</f>
        <v>0</v>
      </c>
      <c r="Q111" s="4">
        <f ca="1">IF(S$8&lt;'Maintenance Mixte'!$I$7,'Calculs Mixte'!Q74,OFFSET('Calculs Mixte'!Q111,0,-$C$84,1,1))</f>
        <v>0</v>
      </c>
      <c r="R111" s="4">
        <f ca="1">IF(T$8&lt;'Maintenance Mixte'!$I$7,'Calculs Mixte'!R74,OFFSET('Calculs Mixte'!R111,0,-$C$84,1,1))</f>
        <v>0</v>
      </c>
      <c r="S111" s="4">
        <f ca="1">IF(U$8&lt;'Maintenance Mixte'!$I$7,'Calculs Mixte'!S74,OFFSET('Calculs Mixte'!S111,0,-$C$84,1,1))</f>
        <v>0</v>
      </c>
      <c r="T111" s="4">
        <f ca="1">IF(V$8&lt;'Maintenance Mixte'!$I$7,'Calculs Mixte'!T74,OFFSET('Calculs Mixte'!T111,0,-$C$84,1,1))</f>
        <v>0</v>
      </c>
      <c r="U111" s="4">
        <f ca="1">IF(W$8&lt;'Maintenance Mixte'!$I$7,'Calculs Mixte'!U74,OFFSET('Calculs Mixte'!U111,0,-$C$84,1,1))</f>
        <v>0</v>
      </c>
      <c r="V111" s="4">
        <f ca="1">IF(X$8&lt;'Maintenance Mixte'!$I$7,'Calculs Mixte'!V74,OFFSET('Calculs Mixte'!V111,0,-$C$84,1,1))</f>
        <v>0</v>
      </c>
      <c r="W111" s="4">
        <f ca="1">IF(Y$8&lt;'Maintenance Mixte'!$I$7,'Calculs Mixte'!W74,OFFSET('Calculs Mixte'!W111,0,-$C$84,1,1))</f>
        <v>0</v>
      </c>
      <c r="X111" s="4">
        <f ca="1">IF(Z$8&lt;'Maintenance Mixte'!$I$7,'Calculs Mixte'!X74,OFFSET('Calculs Mixte'!X111,0,-$C$84,1,1))</f>
        <v>0</v>
      </c>
      <c r="Y111" s="4">
        <f ca="1">IF(AA$8&lt;'Maintenance Mixte'!$I$7,'Calculs Mixte'!Y74,OFFSET('Calculs Mixte'!Y111,0,-$C$84,1,1))</f>
        <v>0</v>
      </c>
      <c r="Z111" s="4">
        <f ca="1">IF(AB$8&lt;'Maintenance Mixte'!$I$7,'Calculs Mixte'!Z74,OFFSET('Calculs Mixte'!Z111,0,-$C$84,1,1))</f>
        <v>0</v>
      </c>
      <c r="AA111" s="4">
        <f ca="1">IF(AC$8&lt;'Maintenance Mixte'!$I$7,'Calculs Mixte'!AA74,OFFSET('Calculs Mixte'!AA111,0,-$C$84,1,1))</f>
        <v>0</v>
      </c>
      <c r="AB111" s="4">
        <f ca="1">IF(AD$8&lt;'Maintenance Mixte'!$I$7,'Calculs Mixte'!AB74,OFFSET('Calculs Mixte'!AB111,0,-$C$84,1,1))</f>
        <v>0</v>
      </c>
      <c r="AC111" s="4">
        <f ca="1">IF(AE$8&lt;'Maintenance Mixte'!$I$7,'Calculs Mixte'!AC74,OFFSET('Calculs Mixte'!AC111,0,-$C$84,1,1))</f>
        <v>0</v>
      </c>
      <c r="AD111" s="4">
        <f ca="1">IF(AF$8&lt;'Maintenance Mixte'!$I$7,'Calculs Mixte'!AD74,OFFSET('Calculs Mixte'!AD111,0,-$C$84,1,1))</f>
        <v>0</v>
      </c>
      <c r="AE111" s="4">
        <f ca="1">IF(AG$8&lt;'Maintenance Mixte'!$I$7,'Calculs Mixte'!AE74,OFFSET('Calculs Mixte'!AE111,0,-$C$84,1,1))</f>
        <v>0</v>
      </c>
      <c r="AF111" s="4">
        <f ca="1">IF(AH$8&lt;'Maintenance Mixte'!$I$7,'Calculs Mixte'!AF74,OFFSET('Calculs Mixte'!AF111,0,-$C$84,1,1))</f>
        <v>0</v>
      </c>
      <c r="AG111" s="4">
        <f ca="1">IF(AI$8&lt;'Maintenance Mixte'!$I$7,'Calculs Mixte'!AG74,OFFSET('Calculs Mixte'!AG111,0,-$C$84,1,1))</f>
        <v>0</v>
      </c>
      <c r="AH111" s="4">
        <f ca="1">IF(AJ$8&lt;'Maintenance Mixte'!$I$7,'Calculs Mixte'!AH74,OFFSET('Calculs Mixte'!AH111,0,-$C$84,1,1))</f>
        <v>0</v>
      </c>
      <c r="AI111" s="4">
        <f ca="1">IF(AK$8&lt;'Maintenance Mixte'!$I$7,'Calculs Mixte'!AI74,OFFSET('Calculs Mixte'!AI111,0,-$C$84,1,1))</f>
        <v>0</v>
      </c>
      <c r="AJ111" s="4">
        <f ca="1">IF(AL$8&lt;'Maintenance Mixte'!$I$7,'Calculs Mixte'!AJ74,OFFSET('Calculs Mixte'!AJ111,0,-$C$84,1,1))</f>
        <v>0</v>
      </c>
      <c r="AK111" s="4">
        <f ca="1">IF(AM$8&lt;'Maintenance Mixte'!$I$7,'Calculs Mixte'!AK74,OFFSET('Calculs Mixte'!AK111,0,-$C$84,1,1))</f>
        <v>0</v>
      </c>
      <c r="AL111" s="4">
        <f ca="1">IF(AN$8&lt;'Maintenance Mixte'!$I$7,'Calculs Mixte'!AL74,OFFSET('Calculs Mixte'!AL111,0,-$C$84,1,1))</f>
        <v>0</v>
      </c>
      <c r="AM111" s="4">
        <f ca="1">IF(AO$8&lt;'Maintenance Mixte'!$I$7,'Calculs Mixte'!AM74,OFFSET('Calculs Mixte'!AM111,0,-$C$84,1,1))</f>
        <v>0</v>
      </c>
      <c r="AN111" s="4">
        <f ca="1">IF(AP$8&lt;'Maintenance Mixte'!$I$7,'Calculs Mixte'!AN74,OFFSET('Calculs Mixte'!AN111,0,-$C$84,1,1))</f>
        <v>0</v>
      </c>
      <c r="AO111" s="4">
        <f ca="1">IF(AQ$8&lt;'Maintenance Mixte'!$I$7,'Calculs Mixte'!AO74,OFFSET('Calculs Mixte'!AO111,0,-$C$84,1,1))</f>
        <v>0</v>
      </c>
      <c r="AP111" s="4">
        <f ca="1">IF(AR$8&lt;'Maintenance Mixte'!$I$7,'Calculs Mixte'!AP74,OFFSET('Calculs Mixte'!AP111,0,-$C$84,1,1))</f>
        <v>0</v>
      </c>
      <c r="AQ111" s="4">
        <f ca="1">IF(AS$8&lt;'Maintenance Mixte'!$I$7,'Calculs Mixte'!AQ74,OFFSET('Calculs Mixte'!AQ111,0,-$C$84,1,1))</f>
        <v>0</v>
      </c>
      <c r="AR111" s="4">
        <f ca="1">IF(AT$8&lt;'Maintenance Mixte'!$I$7,'Calculs Mixte'!AR74,OFFSET('Calculs Mixte'!AR111,0,-$C$84,1,1))</f>
        <v>0</v>
      </c>
      <c r="AS111" s="4">
        <f ca="1">IF(AU$8&lt;'Maintenance Mixte'!$I$7,'Calculs Mixte'!AS74,OFFSET('Calculs Mixte'!AS111,0,-$C$84,1,1))</f>
        <v>0</v>
      </c>
      <c r="AT111" s="4">
        <f ca="1">IF(AV$8&lt;'Maintenance Mixte'!$I$7,'Calculs Mixte'!AT74,OFFSET('Calculs Mixte'!AT111,0,-$C$84,1,1))</f>
        <v>0</v>
      </c>
      <c r="AU111" s="4">
        <f ca="1">IF(AW$8&lt;'Maintenance Mixte'!$I$7,'Calculs Mixte'!AU74,OFFSET('Calculs Mixte'!AU111,0,-$C$84,1,1))</f>
        <v>0</v>
      </c>
      <c r="AV111" s="4">
        <f ca="1">IF(AX$8&lt;'Maintenance Mixte'!$I$7,'Calculs Mixte'!AV74,OFFSET('Calculs Mixte'!AV111,0,-$C$84,1,1))</f>
        <v>0</v>
      </c>
      <c r="AW111" s="4">
        <f ca="1">IF(AY$8&lt;'Maintenance Mixte'!$I$7,'Calculs Mixte'!AW74,OFFSET('Calculs Mixte'!AW111,0,-$C$84,1,1))</f>
        <v>0</v>
      </c>
      <c r="AX111" s="4">
        <f ca="1">IF(AZ$8&lt;'Maintenance Mixte'!$I$7,'Calculs Mixte'!AX74,OFFSET('Calculs Mixte'!AX111,0,-$C$84,1,1))</f>
        <v>0</v>
      </c>
      <c r="AY111" s="4">
        <f ca="1">IF(BA$8&lt;'Maintenance Mixte'!$I$7,'Calculs Mixte'!AY74,OFFSET('Calculs Mixte'!AY111,0,-$C$84,1,1))</f>
        <v>0</v>
      </c>
      <c r="AZ111" s="4">
        <f ca="1">IF(BB$8&lt;'Maintenance Mixte'!$I$7,'Calculs Mixte'!AZ74,OFFSET('Calculs Mixte'!AZ111,0,-$C$84,1,1))</f>
        <v>0</v>
      </c>
      <c r="BA111" s="4">
        <f ca="1">IF(BC$8&lt;'Maintenance Mixte'!$I$7,'Calculs Mixte'!BA74,OFFSET('Calculs Mixte'!BA111,0,-$C$84,1,1))</f>
        <v>0</v>
      </c>
    </row>
    <row r="112" spans="2:53" x14ac:dyDescent="0.25">
      <c r="B112" s="137">
        <v>26</v>
      </c>
      <c r="C112" s="4">
        <f ca="1">IF(E$8&lt;'Maintenance Mixte'!$I$7,'Calculs Mixte'!C75,OFFSET('Calculs Mixte'!C112,0,-$C$84,1,1))</f>
        <v>0</v>
      </c>
      <c r="D112" s="4">
        <f ca="1">IF(F$8&lt;'Maintenance Mixte'!$I$7,'Calculs Mixte'!D75,OFFSET('Calculs Mixte'!D112,0,-$C$84,1,1))</f>
        <v>0</v>
      </c>
      <c r="E112" s="4">
        <f ca="1">IF(G$8&lt;'Maintenance Mixte'!$I$7,'Calculs Mixte'!E75,OFFSET('Calculs Mixte'!E112,0,-$C$84,1,1))</f>
        <v>0</v>
      </c>
      <c r="F112" s="4">
        <f ca="1">IF(H$8&lt;'Maintenance Mixte'!$I$7,'Calculs Mixte'!F75,OFFSET('Calculs Mixte'!F112,0,-$C$84,1,1))</f>
        <v>0</v>
      </c>
      <c r="G112" s="4">
        <f ca="1">IF(I$8&lt;'Maintenance Mixte'!$I$7,'Calculs Mixte'!G75,OFFSET('Calculs Mixte'!G112,0,-$C$84,1,1))</f>
        <v>0</v>
      </c>
      <c r="H112" s="4">
        <f ca="1">IF(J$8&lt;'Maintenance Mixte'!$I$7,'Calculs Mixte'!H75,OFFSET('Calculs Mixte'!H112,0,-$C$84,1,1))</f>
        <v>0</v>
      </c>
      <c r="I112" s="4">
        <f ca="1">IF(K$8&lt;'Maintenance Mixte'!$I$7,'Calculs Mixte'!I75,OFFSET('Calculs Mixte'!I112,0,-$C$84,1,1))</f>
        <v>0</v>
      </c>
      <c r="J112" s="4">
        <f ca="1">IF(L$8&lt;'Maintenance Mixte'!$I$7,'Calculs Mixte'!J75,OFFSET('Calculs Mixte'!J112,0,-$C$84,1,1))</f>
        <v>0</v>
      </c>
      <c r="K112" s="4">
        <f ca="1">IF(M$8&lt;'Maintenance Mixte'!$I$7,'Calculs Mixte'!K75,OFFSET('Calculs Mixte'!K112,0,-$C$84,1,1))</f>
        <v>0</v>
      </c>
      <c r="L112" s="4">
        <f ca="1">IF(N$8&lt;'Maintenance Mixte'!$I$7,'Calculs Mixte'!L75,OFFSET('Calculs Mixte'!L112,0,-$C$84,1,1))</f>
        <v>0</v>
      </c>
      <c r="M112" s="4">
        <f ca="1">IF(O$8&lt;'Maintenance Mixte'!$I$7,'Calculs Mixte'!M75,OFFSET('Calculs Mixte'!M112,0,-$C$84,1,1))</f>
        <v>0</v>
      </c>
      <c r="N112" s="4">
        <f ca="1">IF(P$8&lt;'Maintenance Mixte'!$I$7,'Calculs Mixte'!N75,OFFSET('Calculs Mixte'!N112,0,-$C$84,1,1))</f>
        <v>0</v>
      </c>
      <c r="O112" s="4">
        <f ca="1">IF(Q$8&lt;'Maintenance Mixte'!$I$7,'Calculs Mixte'!O75,OFFSET('Calculs Mixte'!O112,0,-$C$84,1,1))</f>
        <v>0</v>
      </c>
      <c r="P112" s="4">
        <f ca="1">IF(R$8&lt;'Maintenance Mixte'!$I$7,'Calculs Mixte'!P75,OFFSET('Calculs Mixte'!P112,0,-$C$84,1,1))</f>
        <v>0</v>
      </c>
      <c r="Q112" s="4">
        <f ca="1">IF(S$8&lt;'Maintenance Mixte'!$I$7,'Calculs Mixte'!Q75,OFFSET('Calculs Mixte'!Q112,0,-$C$84,1,1))</f>
        <v>0</v>
      </c>
      <c r="R112" s="4">
        <f ca="1">IF(T$8&lt;'Maintenance Mixte'!$I$7,'Calculs Mixte'!R75,OFFSET('Calculs Mixte'!R112,0,-$C$84,1,1))</f>
        <v>0</v>
      </c>
      <c r="S112" s="4">
        <f ca="1">IF(U$8&lt;'Maintenance Mixte'!$I$7,'Calculs Mixte'!S75,OFFSET('Calculs Mixte'!S112,0,-$C$84,1,1))</f>
        <v>0</v>
      </c>
      <c r="T112" s="4">
        <f ca="1">IF(V$8&lt;'Maintenance Mixte'!$I$7,'Calculs Mixte'!T75,OFFSET('Calculs Mixte'!T112,0,-$C$84,1,1))</f>
        <v>0</v>
      </c>
      <c r="U112" s="4">
        <f ca="1">IF(W$8&lt;'Maintenance Mixte'!$I$7,'Calculs Mixte'!U75,OFFSET('Calculs Mixte'!U112,0,-$C$84,1,1))</f>
        <v>0</v>
      </c>
      <c r="V112" s="4">
        <f ca="1">IF(X$8&lt;'Maintenance Mixte'!$I$7,'Calculs Mixte'!V75,OFFSET('Calculs Mixte'!V112,0,-$C$84,1,1))</f>
        <v>0</v>
      </c>
      <c r="W112" s="4">
        <f ca="1">IF(Y$8&lt;'Maintenance Mixte'!$I$7,'Calculs Mixte'!W75,OFFSET('Calculs Mixte'!W112,0,-$C$84,1,1))</f>
        <v>0</v>
      </c>
      <c r="X112" s="4">
        <f ca="1">IF(Z$8&lt;'Maintenance Mixte'!$I$7,'Calculs Mixte'!X75,OFFSET('Calculs Mixte'!X112,0,-$C$84,1,1))</f>
        <v>0</v>
      </c>
      <c r="Y112" s="4">
        <f ca="1">IF(AA$8&lt;'Maintenance Mixte'!$I$7,'Calculs Mixte'!Y75,OFFSET('Calculs Mixte'!Y112,0,-$C$84,1,1))</f>
        <v>0</v>
      </c>
      <c r="Z112" s="4">
        <f ca="1">IF(AB$8&lt;'Maintenance Mixte'!$I$7,'Calculs Mixte'!Z75,OFFSET('Calculs Mixte'!Z112,0,-$C$84,1,1))</f>
        <v>0</v>
      </c>
      <c r="AA112" s="4">
        <f ca="1">IF(AC$8&lt;'Maintenance Mixte'!$I$7,'Calculs Mixte'!AA75,OFFSET('Calculs Mixte'!AA112,0,-$C$84,1,1))</f>
        <v>0</v>
      </c>
      <c r="AB112" s="4">
        <f ca="1">IF(AD$8&lt;'Maintenance Mixte'!$I$7,'Calculs Mixte'!AB75,OFFSET('Calculs Mixte'!AB112,0,-$C$84,1,1))</f>
        <v>0</v>
      </c>
      <c r="AC112" s="4">
        <f ca="1">IF(AE$8&lt;'Maintenance Mixte'!$I$7,'Calculs Mixte'!AC75,OFFSET('Calculs Mixte'!AC112,0,-$C$84,1,1))</f>
        <v>0</v>
      </c>
      <c r="AD112" s="4">
        <f ca="1">IF(AF$8&lt;'Maintenance Mixte'!$I$7,'Calculs Mixte'!AD75,OFFSET('Calculs Mixte'!AD112,0,-$C$84,1,1))</f>
        <v>0</v>
      </c>
      <c r="AE112" s="4">
        <f ca="1">IF(AG$8&lt;'Maintenance Mixte'!$I$7,'Calculs Mixte'!AE75,OFFSET('Calculs Mixte'!AE112,0,-$C$84,1,1))</f>
        <v>0</v>
      </c>
      <c r="AF112" s="4">
        <f ca="1">IF(AH$8&lt;'Maintenance Mixte'!$I$7,'Calculs Mixte'!AF75,OFFSET('Calculs Mixte'!AF112,0,-$C$84,1,1))</f>
        <v>0</v>
      </c>
      <c r="AG112" s="4">
        <f ca="1">IF(AI$8&lt;'Maintenance Mixte'!$I$7,'Calculs Mixte'!AG75,OFFSET('Calculs Mixte'!AG112,0,-$C$84,1,1))</f>
        <v>0</v>
      </c>
      <c r="AH112" s="4">
        <f ca="1">IF(AJ$8&lt;'Maintenance Mixte'!$I$7,'Calculs Mixte'!AH75,OFFSET('Calculs Mixte'!AH112,0,-$C$84,1,1))</f>
        <v>0</v>
      </c>
      <c r="AI112" s="4">
        <f ca="1">IF(AK$8&lt;'Maintenance Mixte'!$I$7,'Calculs Mixte'!AI75,OFFSET('Calculs Mixte'!AI112,0,-$C$84,1,1))</f>
        <v>0</v>
      </c>
      <c r="AJ112" s="4">
        <f ca="1">IF(AL$8&lt;'Maintenance Mixte'!$I$7,'Calculs Mixte'!AJ75,OFFSET('Calculs Mixte'!AJ112,0,-$C$84,1,1))</f>
        <v>0</v>
      </c>
      <c r="AK112" s="4">
        <f ca="1">IF(AM$8&lt;'Maintenance Mixte'!$I$7,'Calculs Mixte'!AK75,OFFSET('Calculs Mixte'!AK112,0,-$C$84,1,1))</f>
        <v>0</v>
      </c>
      <c r="AL112" s="4">
        <f ca="1">IF(AN$8&lt;'Maintenance Mixte'!$I$7,'Calculs Mixte'!AL75,OFFSET('Calculs Mixte'!AL112,0,-$C$84,1,1))</f>
        <v>0</v>
      </c>
      <c r="AM112" s="4">
        <f ca="1">IF(AO$8&lt;'Maintenance Mixte'!$I$7,'Calculs Mixte'!AM75,OFFSET('Calculs Mixte'!AM112,0,-$C$84,1,1))</f>
        <v>0</v>
      </c>
      <c r="AN112" s="4">
        <f ca="1">IF(AP$8&lt;'Maintenance Mixte'!$I$7,'Calculs Mixte'!AN75,OFFSET('Calculs Mixte'!AN112,0,-$C$84,1,1))</f>
        <v>0</v>
      </c>
      <c r="AO112" s="4">
        <f ca="1">IF(AQ$8&lt;'Maintenance Mixte'!$I$7,'Calculs Mixte'!AO75,OFFSET('Calculs Mixte'!AO112,0,-$C$84,1,1))</f>
        <v>0</v>
      </c>
      <c r="AP112" s="4">
        <f ca="1">IF(AR$8&lt;'Maintenance Mixte'!$I$7,'Calculs Mixte'!AP75,OFFSET('Calculs Mixte'!AP112,0,-$C$84,1,1))</f>
        <v>0</v>
      </c>
      <c r="AQ112" s="4">
        <f ca="1">IF(AS$8&lt;'Maintenance Mixte'!$I$7,'Calculs Mixte'!AQ75,OFFSET('Calculs Mixte'!AQ112,0,-$C$84,1,1))</f>
        <v>0</v>
      </c>
      <c r="AR112" s="4">
        <f ca="1">IF(AT$8&lt;'Maintenance Mixte'!$I$7,'Calculs Mixte'!AR75,OFFSET('Calculs Mixte'!AR112,0,-$C$84,1,1))</f>
        <v>0</v>
      </c>
      <c r="AS112" s="4">
        <f ca="1">IF(AU$8&lt;'Maintenance Mixte'!$I$7,'Calculs Mixte'!AS75,OFFSET('Calculs Mixte'!AS112,0,-$C$84,1,1))</f>
        <v>0</v>
      </c>
      <c r="AT112" s="4">
        <f ca="1">IF(AV$8&lt;'Maintenance Mixte'!$I$7,'Calculs Mixte'!AT75,OFFSET('Calculs Mixte'!AT112,0,-$C$84,1,1))</f>
        <v>0</v>
      </c>
      <c r="AU112" s="4">
        <f ca="1">IF(AW$8&lt;'Maintenance Mixte'!$I$7,'Calculs Mixte'!AU75,OFFSET('Calculs Mixte'!AU112,0,-$C$84,1,1))</f>
        <v>0</v>
      </c>
      <c r="AV112" s="4">
        <f ca="1">IF(AX$8&lt;'Maintenance Mixte'!$I$7,'Calculs Mixte'!AV75,OFFSET('Calculs Mixte'!AV112,0,-$C$84,1,1))</f>
        <v>0</v>
      </c>
      <c r="AW112" s="4">
        <f ca="1">IF(AY$8&lt;'Maintenance Mixte'!$I$7,'Calculs Mixte'!AW75,OFFSET('Calculs Mixte'!AW112,0,-$C$84,1,1))</f>
        <v>0</v>
      </c>
      <c r="AX112" s="4">
        <f ca="1">IF(AZ$8&lt;'Maintenance Mixte'!$I$7,'Calculs Mixte'!AX75,OFFSET('Calculs Mixte'!AX112,0,-$C$84,1,1))</f>
        <v>0</v>
      </c>
      <c r="AY112" s="4">
        <f ca="1">IF(BA$8&lt;'Maintenance Mixte'!$I$7,'Calculs Mixte'!AY75,OFFSET('Calculs Mixte'!AY112,0,-$C$84,1,1))</f>
        <v>0</v>
      </c>
      <c r="AZ112" s="4">
        <f ca="1">IF(BB$8&lt;'Maintenance Mixte'!$I$7,'Calculs Mixte'!AZ75,OFFSET('Calculs Mixte'!AZ112,0,-$C$84,1,1))</f>
        <v>0</v>
      </c>
      <c r="BA112" s="4">
        <f ca="1">IF(BC$8&lt;'Maintenance Mixte'!$I$7,'Calculs Mixte'!BA75,OFFSET('Calculs Mixte'!BA112,0,-$C$84,1,1))</f>
        <v>0</v>
      </c>
    </row>
    <row r="113" spans="2:53" x14ac:dyDescent="0.25">
      <c r="B113" s="137">
        <v>27</v>
      </c>
      <c r="C113" s="4">
        <f ca="1">IF(E$8&lt;'Maintenance Mixte'!$I$7,'Calculs Mixte'!C76,OFFSET('Calculs Mixte'!C113,0,-$C$84,1,1))</f>
        <v>0</v>
      </c>
      <c r="D113" s="4">
        <f ca="1">IF(F$8&lt;'Maintenance Mixte'!$I$7,'Calculs Mixte'!D76,OFFSET('Calculs Mixte'!D113,0,-$C$84,1,1))</f>
        <v>0</v>
      </c>
      <c r="E113" s="4">
        <f ca="1">IF(G$8&lt;'Maintenance Mixte'!$I$7,'Calculs Mixte'!E76,OFFSET('Calculs Mixte'!E113,0,-$C$84,1,1))</f>
        <v>0</v>
      </c>
      <c r="F113" s="4">
        <f ca="1">IF(H$8&lt;'Maintenance Mixte'!$I$7,'Calculs Mixte'!F76,OFFSET('Calculs Mixte'!F113,0,-$C$84,1,1))</f>
        <v>0</v>
      </c>
      <c r="G113" s="4">
        <f ca="1">IF(I$8&lt;'Maintenance Mixte'!$I$7,'Calculs Mixte'!G76,OFFSET('Calculs Mixte'!G113,0,-$C$84,1,1))</f>
        <v>0</v>
      </c>
      <c r="H113" s="4">
        <f ca="1">IF(J$8&lt;'Maintenance Mixte'!$I$7,'Calculs Mixte'!H76,OFFSET('Calculs Mixte'!H113,0,-$C$84,1,1))</f>
        <v>0</v>
      </c>
      <c r="I113" s="4">
        <f ca="1">IF(K$8&lt;'Maintenance Mixte'!$I$7,'Calculs Mixte'!I76,OFFSET('Calculs Mixte'!I113,0,-$C$84,1,1))</f>
        <v>0</v>
      </c>
      <c r="J113" s="4">
        <f ca="1">IF(L$8&lt;'Maintenance Mixte'!$I$7,'Calculs Mixte'!J76,OFFSET('Calculs Mixte'!J113,0,-$C$84,1,1))</f>
        <v>0</v>
      </c>
      <c r="K113" s="4">
        <f ca="1">IF(M$8&lt;'Maintenance Mixte'!$I$7,'Calculs Mixte'!K76,OFFSET('Calculs Mixte'!K113,0,-$C$84,1,1))</f>
        <v>0</v>
      </c>
      <c r="L113" s="4">
        <f ca="1">IF(N$8&lt;'Maintenance Mixte'!$I$7,'Calculs Mixte'!L76,OFFSET('Calculs Mixte'!L113,0,-$C$84,1,1))</f>
        <v>0</v>
      </c>
      <c r="M113" s="4">
        <f ca="1">IF(O$8&lt;'Maintenance Mixte'!$I$7,'Calculs Mixte'!M76,OFFSET('Calculs Mixte'!M113,0,-$C$84,1,1))</f>
        <v>0</v>
      </c>
      <c r="N113" s="4">
        <f ca="1">IF(P$8&lt;'Maintenance Mixte'!$I$7,'Calculs Mixte'!N76,OFFSET('Calculs Mixte'!N113,0,-$C$84,1,1))</f>
        <v>0</v>
      </c>
      <c r="O113" s="4">
        <f ca="1">IF(Q$8&lt;'Maintenance Mixte'!$I$7,'Calculs Mixte'!O76,OFFSET('Calculs Mixte'!O113,0,-$C$84,1,1))</f>
        <v>0</v>
      </c>
      <c r="P113" s="4">
        <f ca="1">IF(R$8&lt;'Maintenance Mixte'!$I$7,'Calculs Mixte'!P76,OFFSET('Calculs Mixte'!P113,0,-$C$84,1,1))</f>
        <v>0</v>
      </c>
      <c r="Q113" s="4">
        <f ca="1">IF(S$8&lt;'Maintenance Mixte'!$I$7,'Calculs Mixte'!Q76,OFFSET('Calculs Mixte'!Q113,0,-$C$84,1,1))</f>
        <v>0</v>
      </c>
      <c r="R113" s="4">
        <f ca="1">IF(T$8&lt;'Maintenance Mixte'!$I$7,'Calculs Mixte'!R76,OFFSET('Calculs Mixte'!R113,0,-$C$84,1,1))</f>
        <v>0</v>
      </c>
      <c r="S113" s="4">
        <f ca="1">IF(U$8&lt;'Maintenance Mixte'!$I$7,'Calculs Mixte'!S76,OFFSET('Calculs Mixte'!S113,0,-$C$84,1,1))</f>
        <v>0</v>
      </c>
      <c r="T113" s="4">
        <f ca="1">IF(V$8&lt;'Maintenance Mixte'!$I$7,'Calculs Mixte'!T76,OFFSET('Calculs Mixte'!T113,0,-$C$84,1,1))</f>
        <v>0</v>
      </c>
      <c r="U113" s="4">
        <f ca="1">IF(W$8&lt;'Maintenance Mixte'!$I$7,'Calculs Mixte'!U76,OFFSET('Calculs Mixte'!U113,0,-$C$84,1,1))</f>
        <v>0</v>
      </c>
      <c r="V113" s="4">
        <f ca="1">IF(X$8&lt;'Maintenance Mixte'!$I$7,'Calculs Mixte'!V76,OFFSET('Calculs Mixte'!V113,0,-$C$84,1,1))</f>
        <v>0</v>
      </c>
      <c r="W113" s="4">
        <f ca="1">IF(Y$8&lt;'Maintenance Mixte'!$I$7,'Calculs Mixte'!W76,OFFSET('Calculs Mixte'!W113,0,-$C$84,1,1))</f>
        <v>0</v>
      </c>
      <c r="X113" s="4">
        <f ca="1">IF(Z$8&lt;'Maintenance Mixte'!$I$7,'Calculs Mixte'!X76,OFFSET('Calculs Mixte'!X113,0,-$C$84,1,1))</f>
        <v>0</v>
      </c>
      <c r="Y113" s="4">
        <f ca="1">IF(AA$8&lt;'Maintenance Mixte'!$I$7,'Calculs Mixte'!Y76,OFFSET('Calculs Mixte'!Y113,0,-$C$84,1,1))</f>
        <v>0</v>
      </c>
      <c r="Z113" s="4">
        <f ca="1">IF(AB$8&lt;'Maintenance Mixte'!$I$7,'Calculs Mixte'!Z76,OFFSET('Calculs Mixte'!Z113,0,-$C$84,1,1))</f>
        <v>0</v>
      </c>
      <c r="AA113" s="4">
        <f ca="1">IF(AC$8&lt;'Maintenance Mixte'!$I$7,'Calculs Mixte'!AA76,OFFSET('Calculs Mixte'!AA113,0,-$C$84,1,1))</f>
        <v>0</v>
      </c>
      <c r="AB113" s="4">
        <f ca="1">IF(AD$8&lt;'Maintenance Mixte'!$I$7,'Calculs Mixte'!AB76,OFFSET('Calculs Mixte'!AB113,0,-$C$84,1,1))</f>
        <v>0</v>
      </c>
      <c r="AC113" s="4">
        <f ca="1">IF(AE$8&lt;'Maintenance Mixte'!$I$7,'Calculs Mixte'!AC76,OFFSET('Calculs Mixte'!AC113,0,-$C$84,1,1))</f>
        <v>0</v>
      </c>
      <c r="AD113" s="4">
        <f ca="1">IF(AF$8&lt;'Maintenance Mixte'!$I$7,'Calculs Mixte'!AD76,OFFSET('Calculs Mixte'!AD113,0,-$C$84,1,1))</f>
        <v>0</v>
      </c>
      <c r="AE113" s="4">
        <f ca="1">IF(AG$8&lt;'Maintenance Mixte'!$I$7,'Calculs Mixte'!AE76,OFFSET('Calculs Mixte'!AE113,0,-$C$84,1,1))</f>
        <v>0</v>
      </c>
      <c r="AF113" s="4">
        <f ca="1">IF(AH$8&lt;'Maintenance Mixte'!$I$7,'Calculs Mixte'!AF76,OFFSET('Calculs Mixte'!AF113,0,-$C$84,1,1))</f>
        <v>0</v>
      </c>
      <c r="AG113" s="4">
        <f ca="1">IF(AI$8&lt;'Maintenance Mixte'!$I$7,'Calculs Mixte'!AG76,OFFSET('Calculs Mixte'!AG113,0,-$C$84,1,1))</f>
        <v>0</v>
      </c>
      <c r="AH113" s="4">
        <f ca="1">IF(AJ$8&lt;'Maintenance Mixte'!$I$7,'Calculs Mixte'!AH76,OFFSET('Calculs Mixte'!AH113,0,-$C$84,1,1))</f>
        <v>0</v>
      </c>
      <c r="AI113" s="4">
        <f ca="1">IF(AK$8&lt;'Maintenance Mixte'!$I$7,'Calculs Mixte'!AI76,OFFSET('Calculs Mixte'!AI113,0,-$C$84,1,1))</f>
        <v>0</v>
      </c>
      <c r="AJ113" s="4">
        <f ca="1">IF(AL$8&lt;'Maintenance Mixte'!$I$7,'Calculs Mixte'!AJ76,OFFSET('Calculs Mixte'!AJ113,0,-$C$84,1,1))</f>
        <v>0</v>
      </c>
      <c r="AK113" s="4">
        <f ca="1">IF(AM$8&lt;'Maintenance Mixte'!$I$7,'Calculs Mixte'!AK76,OFFSET('Calculs Mixte'!AK113,0,-$C$84,1,1))</f>
        <v>0</v>
      </c>
      <c r="AL113" s="4">
        <f ca="1">IF(AN$8&lt;'Maintenance Mixte'!$I$7,'Calculs Mixte'!AL76,OFFSET('Calculs Mixte'!AL113,0,-$C$84,1,1))</f>
        <v>0</v>
      </c>
      <c r="AM113" s="4">
        <f ca="1">IF(AO$8&lt;'Maintenance Mixte'!$I$7,'Calculs Mixte'!AM76,OFFSET('Calculs Mixte'!AM113,0,-$C$84,1,1))</f>
        <v>0</v>
      </c>
      <c r="AN113" s="4">
        <f ca="1">IF(AP$8&lt;'Maintenance Mixte'!$I$7,'Calculs Mixte'!AN76,OFFSET('Calculs Mixte'!AN113,0,-$C$84,1,1))</f>
        <v>0</v>
      </c>
      <c r="AO113" s="4">
        <f ca="1">IF(AQ$8&lt;'Maintenance Mixte'!$I$7,'Calculs Mixte'!AO76,OFFSET('Calculs Mixte'!AO113,0,-$C$84,1,1))</f>
        <v>0</v>
      </c>
      <c r="AP113" s="4">
        <f ca="1">IF(AR$8&lt;'Maintenance Mixte'!$I$7,'Calculs Mixte'!AP76,OFFSET('Calculs Mixte'!AP113,0,-$C$84,1,1))</f>
        <v>0</v>
      </c>
      <c r="AQ113" s="4">
        <f ca="1">IF(AS$8&lt;'Maintenance Mixte'!$I$7,'Calculs Mixte'!AQ76,OFFSET('Calculs Mixte'!AQ113,0,-$C$84,1,1))</f>
        <v>0</v>
      </c>
      <c r="AR113" s="4">
        <f ca="1">IF(AT$8&lt;'Maintenance Mixte'!$I$7,'Calculs Mixte'!AR76,OFFSET('Calculs Mixte'!AR113,0,-$C$84,1,1))</f>
        <v>0</v>
      </c>
      <c r="AS113" s="4">
        <f ca="1">IF(AU$8&lt;'Maintenance Mixte'!$I$7,'Calculs Mixte'!AS76,OFFSET('Calculs Mixte'!AS113,0,-$C$84,1,1))</f>
        <v>0</v>
      </c>
      <c r="AT113" s="4">
        <f ca="1">IF(AV$8&lt;'Maintenance Mixte'!$I$7,'Calculs Mixte'!AT76,OFFSET('Calculs Mixte'!AT113,0,-$C$84,1,1))</f>
        <v>0</v>
      </c>
      <c r="AU113" s="4">
        <f ca="1">IF(AW$8&lt;'Maintenance Mixte'!$I$7,'Calculs Mixte'!AU76,OFFSET('Calculs Mixte'!AU113,0,-$C$84,1,1))</f>
        <v>0</v>
      </c>
      <c r="AV113" s="4">
        <f ca="1">IF(AX$8&lt;'Maintenance Mixte'!$I$7,'Calculs Mixte'!AV76,OFFSET('Calculs Mixte'!AV113,0,-$C$84,1,1))</f>
        <v>0</v>
      </c>
      <c r="AW113" s="4">
        <f ca="1">IF(AY$8&lt;'Maintenance Mixte'!$I$7,'Calculs Mixte'!AW76,OFFSET('Calculs Mixte'!AW113,0,-$C$84,1,1))</f>
        <v>0</v>
      </c>
      <c r="AX113" s="4">
        <f ca="1">IF(AZ$8&lt;'Maintenance Mixte'!$I$7,'Calculs Mixte'!AX76,OFFSET('Calculs Mixte'!AX113,0,-$C$84,1,1))</f>
        <v>0</v>
      </c>
      <c r="AY113" s="4">
        <f ca="1">IF(BA$8&lt;'Maintenance Mixte'!$I$7,'Calculs Mixte'!AY76,OFFSET('Calculs Mixte'!AY113,0,-$C$84,1,1))</f>
        <v>0</v>
      </c>
      <c r="AZ113" s="4">
        <f ca="1">IF(BB$8&lt;'Maintenance Mixte'!$I$7,'Calculs Mixte'!AZ76,OFFSET('Calculs Mixte'!AZ113,0,-$C$84,1,1))</f>
        <v>0</v>
      </c>
      <c r="BA113" s="4">
        <f ca="1">IF(BC$8&lt;'Maintenance Mixte'!$I$7,'Calculs Mixte'!BA76,OFFSET('Calculs Mixte'!BA113,0,-$C$84,1,1))</f>
        <v>0</v>
      </c>
    </row>
    <row r="114" spans="2:53" x14ac:dyDescent="0.25">
      <c r="B114" s="137">
        <v>28</v>
      </c>
      <c r="C114" s="4">
        <f ca="1">IF(E$8&lt;'Maintenance Mixte'!$I$7,'Calculs Mixte'!C77,OFFSET('Calculs Mixte'!C114,0,-$C$84,1,1))</f>
        <v>0</v>
      </c>
      <c r="D114" s="4">
        <f ca="1">IF(F$8&lt;'Maintenance Mixte'!$I$7,'Calculs Mixte'!D77,OFFSET('Calculs Mixte'!D114,0,-$C$84,1,1))</f>
        <v>0</v>
      </c>
      <c r="E114" s="4">
        <f ca="1">IF(G$8&lt;'Maintenance Mixte'!$I$7,'Calculs Mixte'!E77,OFFSET('Calculs Mixte'!E114,0,-$C$84,1,1))</f>
        <v>0</v>
      </c>
      <c r="F114" s="4">
        <f ca="1">IF(H$8&lt;'Maintenance Mixte'!$I$7,'Calculs Mixte'!F77,OFFSET('Calculs Mixte'!F114,0,-$C$84,1,1))</f>
        <v>0</v>
      </c>
      <c r="G114" s="4">
        <f ca="1">IF(I$8&lt;'Maintenance Mixte'!$I$7,'Calculs Mixte'!G77,OFFSET('Calculs Mixte'!G114,0,-$C$84,1,1))</f>
        <v>0</v>
      </c>
      <c r="H114" s="4">
        <f ca="1">IF(J$8&lt;'Maintenance Mixte'!$I$7,'Calculs Mixte'!H77,OFFSET('Calculs Mixte'!H114,0,-$C$84,1,1))</f>
        <v>0</v>
      </c>
      <c r="I114" s="4">
        <f ca="1">IF(K$8&lt;'Maintenance Mixte'!$I$7,'Calculs Mixte'!I77,OFFSET('Calculs Mixte'!I114,0,-$C$84,1,1))</f>
        <v>0</v>
      </c>
      <c r="J114" s="4">
        <f ca="1">IF(L$8&lt;'Maintenance Mixte'!$I$7,'Calculs Mixte'!J77,OFFSET('Calculs Mixte'!J114,0,-$C$84,1,1))</f>
        <v>0</v>
      </c>
      <c r="K114" s="4">
        <f ca="1">IF(M$8&lt;'Maintenance Mixte'!$I$7,'Calculs Mixte'!K77,OFFSET('Calculs Mixte'!K114,0,-$C$84,1,1))</f>
        <v>0</v>
      </c>
      <c r="L114" s="4">
        <f ca="1">IF(N$8&lt;'Maintenance Mixte'!$I$7,'Calculs Mixte'!L77,OFFSET('Calculs Mixte'!L114,0,-$C$84,1,1))</f>
        <v>0</v>
      </c>
      <c r="M114" s="4">
        <f ca="1">IF(O$8&lt;'Maintenance Mixte'!$I$7,'Calculs Mixte'!M77,OFFSET('Calculs Mixte'!M114,0,-$C$84,1,1))</f>
        <v>0</v>
      </c>
      <c r="N114" s="4">
        <f ca="1">IF(P$8&lt;'Maintenance Mixte'!$I$7,'Calculs Mixte'!N77,OFFSET('Calculs Mixte'!N114,0,-$C$84,1,1))</f>
        <v>0</v>
      </c>
      <c r="O114" s="4">
        <f ca="1">IF(Q$8&lt;'Maintenance Mixte'!$I$7,'Calculs Mixte'!O77,OFFSET('Calculs Mixte'!O114,0,-$C$84,1,1))</f>
        <v>0</v>
      </c>
      <c r="P114" s="4">
        <f ca="1">IF(R$8&lt;'Maintenance Mixte'!$I$7,'Calculs Mixte'!P77,OFFSET('Calculs Mixte'!P114,0,-$C$84,1,1))</f>
        <v>0</v>
      </c>
      <c r="Q114" s="4">
        <f ca="1">IF(S$8&lt;'Maintenance Mixte'!$I$7,'Calculs Mixte'!Q77,OFFSET('Calculs Mixte'!Q114,0,-$C$84,1,1))</f>
        <v>0</v>
      </c>
      <c r="R114" s="4">
        <f ca="1">IF(T$8&lt;'Maintenance Mixte'!$I$7,'Calculs Mixte'!R77,OFFSET('Calculs Mixte'!R114,0,-$C$84,1,1))</f>
        <v>0</v>
      </c>
      <c r="S114" s="4">
        <f ca="1">IF(U$8&lt;'Maintenance Mixte'!$I$7,'Calculs Mixte'!S77,OFFSET('Calculs Mixte'!S114,0,-$C$84,1,1))</f>
        <v>0</v>
      </c>
      <c r="T114" s="4">
        <f ca="1">IF(V$8&lt;'Maintenance Mixte'!$I$7,'Calculs Mixte'!T77,OFFSET('Calculs Mixte'!T114,0,-$C$84,1,1))</f>
        <v>0</v>
      </c>
      <c r="U114" s="4">
        <f ca="1">IF(W$8&lt;'Maintenance Mixte'!$I$7,'Calculs Mixte'!U77,OFFSET('Calculs Mixte'!U114,0,-$C$84,1,1))</f>
        <v>0</v>
      </c>
      <c r="V114" s="4">
        <f ca="1">IF(X$8&lt;'Maintenance Mixte'!$I$7,'Calculs Mixte'!V77,OFFSET('Calculs Mixte'!V114,0,-$C$84,1,1))</f>
        <v>0</v>
      </c>
      <c r="W114" s="4">
        <f ca="1">IF(Y$8&lt;'Maintenance Mixte'!$I$7,'Calculs Mixte'!W77,OFFSET('Calculs Mixte'!W114,0,-$C$84,1,1))</f>
        <v>0</v>
      </c>
      <c r="X114" s="4">
        <f ca="1">IF(Z$8&lt;'Maintenance Mixte'!$I$7,'Calculs Mixte'!X77,OFFSET('Calculs Mixte'!X114,0,-$C$84,1,1))</f>
        <v>0</v>
      </c>
      <c r="Y114" s="4">
        <f ca="1">IF(AA$8&lt;'Maintenance Mixte'!$I$7,'Calculs Mixte'!Y77,OFFSET('Calculs Mixte'!Y114,0,-$C$84,1,1))</f>
        <v>0</v>
      </c>
      <c r="Z114" s="4">
        <f ca="1">IF(AB$8&lt;'Maintenance Mixte'!$I$7,'Calculs Mixte'!Z77,OFFSET('Calculs Mixte'!Z114,0,-$C$84,1,1))</f>
        <v>0</v>
      </c>
      <c r="AA114" s="4">
        <f ca="1">IF(AC$8&lt;'Maintenance Mixte'!$I$7,'Calculs Mixte'!AA77,OFFSET('Calculs Mixte'!AA114,0,-$C$84,1,1))</f>
        <v>0</v>
      </c>
      <c r="AB114" s="4">
        <f ca="1">IF(AD$8&lt;'Maintenance Mixte'!$I$7,'Calculs Mixte'!AB77,OFFSET('Calculs Mixte'!AB114,0,-$C$84,1,1))</f>
        <v>0</v>
      </c>
      <c r="AC114" s="4">
        <f ca="1">IF(AE$8&lt;'Maintenance Mixte'!$I$7,'Calculs Mixte'!AC77,OFFSET('Calculs Mixte'!AC114,0,-$C$84,1,1))</f>
        <v>0</v>
      </c>
      <c r="AD114" s="4">
        <f ca="1">IF(AF$8&lt;'Maintenance Mixte'!$I$7,'Calculs Mixte'!AD77,OFFSET('Calculs Mixte'!AD114,0,-$C$84,1,1))</f>
        <v>0</v>
      </c>
      <c r="AE114" s="4">
        <f ca="1">IF(AG$8&lt;'Maintenance Mixte'!$I$7,'Calculs Mixte'!AE77,OFFSET('Calculs Mixte'!AE114,0,-$C$84,1,1))</f>
        <v>0</v>
      </c>
      <c r="AF114" s="4">
        <f ca="1">IF(AH$8&lt;'Maintenance Mixte'!$I$7,'Calculs Mixte'!AF77,OFFSET('Calculs Mixte'!AF114,0,-$C$84,1,1))</f>
        <v>0</v>
      </c>
      <c r="AG114" s="4">
        <f ca="1">IF(AI$8&lt;'Maintenance Mixte'!$I$7,'Calculs Mixte'!AG77,OFFSET('Calculs Mixte'!AG114,0,-$C$84,1,1))</f>
        <v>0</v>
      </c>
      <c r="AH114" s="4">
        <f ca="1">IF(AJ$8&lt;'Maintenance Mixte'!$I$7,'Calculs Mixte'!AH77,OFFSET('Calculs Mixte'!AH114,0,-$C$84,1,1))</f>
        <v>0</v>
      </c>
      <c r="AI114" s="4">
        <f ca="1">IF(AK$8&lt;'Maintenance Mixte'!$I$7,'Calculs Mixte'!AI77,OFFSET('Calculs Mixte'!AI114,0,-$C$84,1,1))</f>
        <v>0</v>
      </c>
      <c r="AJ114" s="4">
        <f ca="1">IF(AL$8&lt;'Maintenance Mixte'!$I$7,'Calculs Mixte'!AJ77,OFFSET('Calculs Mixte'!AJ114,0,-$C$84,1,1))</f>
        <v>0</v>
      </c>
      <c r="AK114" s="4">
        <f ca="1">IF(AM$8&lt;'Maintenance Mixte'!$I$7,'Calculs Mixte'!AK77,OFFSET('Calculs Mixte'!AK114,0,-$C$84,1,1))</f>
        <v>0</v>
      </c>
      <c r="AL114" s="4">
        <f ca="1">IF(AN$8&lt;'Maintenance Mixte'!$I$7,'Calculs Mixte'!AL77,OFFSET('Calculs Mixte'!AL114,0,-$C$84,1,1))</f>
        <v>0</v>
      </c>
      <c r="AM114" s="4">
        <f ca="1">IF(AO$8&lt;'Maintenance Mixte'!$I$7,'Calculs Mixte'!AM77,OFFSET('Calculs Mixte'!AM114,0,-$C$84,1,1))</f>
        <v>0</v>
      </c>
      <c r="AN114" s="4">
        <f ca="1">IF(AP$8&lt;'Maintenance Mixte'!$I$7,'Calculs Mixte'!AN77,OFFSET('Calculs Mixte'!AN114,0,-$C$84,1,1))</f>
        <v>0</v>
      </c>
      <c r="AO114" s="4">
        <f ca="1">IF(AQ$8&lt;'Maintenance Mixte'!$I$7,'Calculs Mixte'!AO77,OFFSET('Calculs Mixte'!AO114,0,-$C$84,1,1))</f>
        <v>0</v>
      </c>
      <c r="AP114" s="4">
        <f ca="1">IF(AR$8&lt;'Maintenance Mixte'!$I$7,'Calculs Mixte'!AP77,OFFSET('Calculs Mixte'!AP114,0,-$C$84,1,1))</f>
        <v>0</v>
      </c>
      <c r="AQ114" s="4">
        <f ca="1">IF(AS$8&lt;'Maintenance Mixte'!$I$7,'Calculs Mixte'!AQ77,OFFSET('Calculs Mixte'!AQ114,0,-$C$84,1,1))</f>
        <v>0</v>
      </c>
      <c r="AR114" s="4">
        <f ca="1">IF(AT$8&lt;'Maintenance Mixte'!$I$7,'Calculs Mixte'!AR77,OFFSET('Calculs Mixte'!AR114,0,-$C$84,1,1))</f>
        <v>0</v>
      </c>
      <c r="AS114" s="4">
        <f ca="1">IF(AU$8&lt;'Maintenance Mixte'!$I$7,'Calculs Mixte'!AS77,OFFSET('Calculs Mixte'!AS114,0,-$C$84,1,1))</f>
        <v>0</v>
      </c>
      <c r="AT114" s="4">
        <f ca="1">IF(AV$8&lt;'Maintenance Mixte'!$I$7,'Calculs Mixte'!AT77,OFFSET('Calculs Mixte'!AT114,0,-$C$84,1,1))</f>
        <v>0</v>
      </c>
      <c r="AU114" s="4">
        <f ca="1">IF(AW$8&lt;'Maintenance Mixte'!$I$7,'Calculs Mixte'!AU77,OFFSET('Calculs Mixte'!AU114,0,-$C$84,1,1))</f>
        <v>0</v>
      </c>
      <c r="AV114" s="4">
        <f ca="1">IF(AX$8&lt;'Maintenance Mixte'!$I$7,'Calculs Mixte'!AV77,OFFSET('Calculs Mixte'!AV114,0,-$C$84,1,1))</f>
        <v>0</v>
      </c>
      <c r="AW114" s="4">
        <f ca="1">IF(AY$8&lt;'Maintenance Mixte'!$I$7,'Calculs Mixte'!AW77,OFFSET('Calculs Mixte'!AW114,0,-$C$84,1,1))</f>
        <v>0</v>
      </c>
      <c r="AX114" s="4">
        <f ca="1">IF(AZ$8&lt;'Maintenance Mixte'!$I$7,'Calculs Mixte'!AX77,OFFSET('Calculs Mixte'!AX114,0,-$C$84,1,1))</f>
        <v>0</v>
      </c>
      <c r="AY114" s="4">
        <f ca="1">IF(BA$8&lt;'Maintenance Mixte'!$I$7,'Calculs Mixte'!AY77,OFFSET('Calculs Mixte'!AY114,0,-$C$84,1,1))</f>
        <v>0</v>
      </c>
      <c r="AZ114" s="4">
        <f ca="1">IF(BB$8&lt;'Maintenance Mixte'!$I$7,'Calculs Mixte'!AZ77,OFFSET('Calculs Mixte'!AZ114,0,-$C$84,1,1))</f>
        <v>0</v>
      </c>
      <c r="BA114" s="4">
        <f ca="1">IF(BC$8&lt;'Maintenance Mixte'!$I$7,'Calculs Mixte'!BA77,OFFSET('Calculs Mixte'!BA114,0,-$C$84,1,1))</f>
        <v>0</v>
      </c>
    </row>
    <row r="115" spans="2:53" x14ac:dyDescent="0.25">
      <c r="B115" s="137">
        <v>29</v>
      </c>
      <c r="C115" s="4">
        <f ca="1">IF(E$8&lt;'Maintenance Mixte'!$I$7,'Calculs Mixte'!C78,OFFSET('Calculs Mixte'!C115,0,-$C$84,1,1))</f>
        <v>0</v>
      </c>
      <c r="D115" s="4">
        <f ca="1">IF(F$8&lt;'Maintenance Mixte'!$I$7,'Calculs Mixte'!D78,OFFSET('Calculs Mixte'!D115,0,-$C$84,1,1))</f>
        <v>0</v>
      </c>
      <c r="E115" s="4">
        <f ca="1">IF(G$8&lt;'Maintenance Mixte'!$I$7,'Calculs Mixte'!E78,OFFSET('Calculs Mixte'!E115,0,-$C$84,1,1))</f>
        <v>0</v>
      </c>
      <c r="F115" s="4">
        <f ca="1">IF(H$8&lt;'Maintenance Mixte'!$I$7,'Calculs Mixte'!F78,OFFSET('Calculs Mixte'!F115,0,-$C$84,1,1))</f>
        <v>0</v>
      </c>
      <c r="G115" s="4">
        <f ca="1">IF(I$8&lt;'Maintenance Mixte'!$I$7,'Calculs Mixte'!G78,OFFSET('Calculs Mixte'!G115,0,-$C$84,1,1))</f>
        <v>0</v>
      </c>
      <c r="H115" s="4">
        <f ca="1">IF(J$8&lt;'Maintenance Mixte'!$I$7,'Calculs Mixte'!H78,OFFSET('Calculs Mixte'!H115,0,-$C$84,1,1))</f>
        <v>0</v>
      </c>
      <c r="I115" s="4">
        <f ca="1">IF(K$8&lt;'Maintenance Mixte'!$I$7,'Calculs Mixte'!I78,OFFSET('Calculs Mixte'!I115,0,-$C$84,1,1))</f>
        <v>0</v>
      </c>
      <c r="J115" s="4">
        <f ca="1">IF(L$8&lt;'Maintenance Mixte'!$I$7,'Calculs Mixte'!J78,OFFSET('Calculs Mixte'!J115,0,-$C$84,1,1))</f>
        <v>0</v>
      </c>
      <c r="K115" s="4">
        <f ca="1">IF(M$8&lt;'Maintenance Mixte'!$I$7,'Calculs Mixte'!K78,OFFSET('Calculs Mixte'!K115,0,-$C$84,1,1))</f>
        <v>0</v>
      </c>
      <c r="L115" s="4">
        <f ca="1">IF(N$8&lt;'Maintenance Mixte'!$I$7,'Calculs Mixte'!L78,OFFSET('Calculs Mixte'!L115,0,-$C$84,1,1))</f>
        <v>0</v>
      </c>
      <c r="M115" s="4">
        <f ca="1">IF(O$8&lt;'Maintenance Mixte'!$I$7,'Calculs Mixte'!M78,OFFSET('Calculs Mixte'!M115,0,-$C$84,1,1))</f>
        <v>0</v>
      </c>
      <c r="N115" s="4">
        <f ca="1">IF(P$8&lt;'Maintenance Mixte'!$I$7,'Calculs Mixte'!N78,OFFSET('Calculs Mixte'!N115,0,-$C$84,1,1))</f>
        <v>0</v>
      </c>
      <c r="O115" s="4">
        <f ca="1">IF(Q$8&lt;'Maintenance Mixte'!$I$7,'Calculs Mixte'!O78,OFFSET('Calculs Mixte'!O115,0,-$C$84,1,1))</f>
        <v>0</v>
      </c>
      <c r="P115" s="4">
        <f ca="1">IF(R$8&lt;'Maintenance Mixte'!$I$7,'Calculs Mixte'!P78,OFFSET('Calculs Mixte'!P115,0,-$C$84,1,1))</f>
        <v>0</v>
      </c>
      <c r="Q115" s="4">
        <f ca="1">IF(S$8&lt;'Maintenance Mixte'!$I$7,'Calculs Mixte'!Q78,OFFSET('Calculs Mixte'!Q115,0,-$C$84,1,1))</f>
        <v>0</v>
      </c>
      <c r="R115" s="4">
        <f ca="1">IF(T$8&lt;'Maintenance Mixte'!$I$7,'Calculs Mixte'!R78,OFFSET('Calculs Mixte'!R115,0,-$C$84,1,1))</f>
        <v>0</v>
      </c>
      <c r="S115" s="4">
        <f ca="1">IF(U$8&lt;'Maintenance Mixte'!$I$7,'Calculs Mixte'!S78,OFFSET('Calculs Mixte'!S115,0,-$C$84,1,1))</f>
        <v>0</v>
      </c>
      <c r="T115" s="4">
        <f ca="1">IF(V$8&lt;'Maintenance Mixte'!$I$7,'Calculs Mixte'!T78,OFFSET('Calculs Mixte'!T115,0,-$C$84,1,1))</f>
        <v>0</v>
      </c>
      <c r="U115" s="4">
        <f ca="1">IF(W$8&lt;'Maintenance Mixte'!$I$7,'Calculs Mixte'!U78,OFFSET('Calculs Mixte'!U115,0,-$C$84,1,1))</f>
        <v>0</v>
      </c>
      <c r="V115" s="4">
        <f ca="1">IF(X$8&lt;'Maintenance Mixte'!$I$7,'Calculs Mixte'!V78,OFFSET('Calculs Mixte'!V115,0,-$C$84,1,1))</f>
        <v>0</v>
      </c>
      <c r="W115" s="4">
        <f ca="1">IF(Y$8&lt;'Maintenance Mixte'!$I$7,'Calculs Mixte'!W78,OFFSET('Calculs Mixte'!W115,0,-$C$84,1,1))</f>
        <v>0</v>
      </c>
      <c r="X115" s="4">
        <f ca="1">IF(Z$8&lt;'Maintenance Mixte'!$I$7,'Calculs Mixte'!X78,OFFSET('Calculs Mixte'!X115,0,-$C$84,1,1))</f>
        <v>0</v>
      </c>
      <c r="Y115" s="4">
        <f ca="1">IF(AA$8&lt;'Maintenance Mixte'!$I$7,'Calculs Mixte'!Y78,OFFSET('Calculs Mixte'!Y115,0,-$C$84,1,1))</f>
        <v>0</v>
      </c>
      <c r="Z115" s="4">
        <f ca="1">IF(AB$8&lt;'Maintenance Mixte'!$I$7,'Calculs Mixte'!Z78,OFFSET('Calculs Mixte'!Z115,0,-$C$84,1,1))</f>
        <v>0</v>
      </c>
      <c r="AA115" s="4">
        <f ca="1">IF(AC$8&lt;'Maintenance Mixte'!$I$7,'Calculs Mixte'!AA78,OFFSET('Calculs Mixte'!AA115,0,-$C$84,1,1))</f>
        <v>0</v>
      </c>
      <c r="AB115" s="4">
        <f ca="1">IF(AD$8&lt;'Maintenance Mixte'!$I$7,'Calculs Mixte'!AB78,OFFSET('Calculs Mixte'!AB115,0,-$C$84,1,1))</f>
        <v>0</v>
      </c>
      <c r="AC115" s="4">
        <f ca="1">IF(AE$8&lt;'Maintenance Mixte'!$I$7,'Calculs Mixte'!AC78,OFFSET('Calculs Mixte'!AC115,0,-$C$84,1,1))</f>
        <v>0</v>
      </c>
      <c r="AD115" s="4">
        <f ca="1">IF(AF$8&lt;'Maintenance Mixte'!$I$7,'Calculs Mixte'!AD78,OFFSET('Calculs Mixte'!AD115,0,-$C$84,1,1))</f>
        <v>0</v>
      </c>
      <c r="AE115" s="4">
        <f ca="1">IF(AG$8&lt;'Maintenance Mixte'!$I$7,'Calculs Mixte'!AE78,OFFSET('Calculs Mixte'!AE115,0,-$C$84,1,1))</f>
        <v>0</v>
      </c>
      <c r="AF115" s="4">
        <f ca="1">IF(AH$8&lt;'Maintenance Mixte'!$I$7,'Calculs Mixte'!AF78,OFFSET('Calculs Mixte'!AF115,0,-$C$84,1,1))</f>
        <v>0</v>
      </c>
      <c r="AG115" s="4">
        <f ca="1">IF(AI$8&lt;'Maintenance Mixte'!$I$7,'Calculs Mixte'!AG78,OFFSET('Calculs Mixte'!AG115,0,-$C$84,1,1))</f>
        <v>0</v>
      </c>
      <c r="AH115" s="4">
        <f ca="1">IF(AJ$8&lt;'Maintenance Mixte'!$I$7,'Calculs Mixte'!AH78,OFFSET('Calculs Mixte'!AH115,0,-$C$84,1,1))</f>
        <v>0</v>
      </c>
      <c r="AI115" s="4">
        <f ca="1">IF(AK$8&lt;'Maintenance Mixte'!$I$7,'Calculs Mixte'!AI78,OFFSET('Calculs Mixte'!AI115,0,-$C$84,1,1))</f>
        <v>0</v>
      </c>
      <c r="AJ115" s="4">
        <f ca="1">IF(AL$8&lt;'Maintenance Mixte'!$I$7,'Calculs Mixte'!AJ78,OFFSET('Calculs Mixte'!AJ115,0,-$C$84,1,1))</f>
        <v>0</v>
      </c>
      <c r="AK115" s="4">
        <f ca="1">IF(AM$8&lt;'Maintenance Mixte'!$I$7,'Calculs Mixte'!AK78,OFFSET('Calculs Mixte'!AK115,0,-$C$84,1,1))</f>
        <v>0</v>
      </c>
      <c r="AL115" s="4">
        <f ca="1">IF(AN$8&lt;'Maintenance Mixte'!$I$7,'Calculs Mixte'!AL78,OFFSET('Calculs Mixte'!AL115,0,-$C$84,1,1))</f>
        <v>0</v>
      </c>
      <c r="AM115" s="4">
        <f ca="1">IF(AO$8&lt;'Maintenance Mixte'!$I$7,'Calculs Mixte'!AM78,OFFSET('Calculs Mixte'!AM115,0,-$C$84,1,1))</f>
        <v>0</v>
      </c>
      <c r="AN115" s="4">
        <f ca="1">IF(AP$8&lt;'Maintenance Mixte'!$I$7,'Calculs Mixte'!AN78,OFFSET('Calculs Mixte'!AN115,0,-$C$84,1,1))</f>
        <v>0</v>
      </c>
      <c r="AO115" s="4">
        <f ca="1">IF(AQ$8&lt;'Maintenance Mixte'!$I$7,'Calculs Mixte'!AO78,OFFSET('Calculs Mixte'!AO115,0,-$C$84,1,1))</f>
        <v>0</v>
      </c>
      <c r="AP115" s="4">
        <f ca="1">IF(AR$8&lt;'Maintenance Mixte'!$I$7,'Calculs Mixte'!AP78,OFFSET('Calculs Mixte'!AP115,0,-$C$84,1,1))</f>
        <v>0</v>
      </c>
      <c r="AQ115" s="4">
        <f ca="1">IF(AS$8&lt;'Maintenance Mixte'!$I$7,'Calculs Mixte'!AQ78,OFFSET('Calculs Mixte'!AQ115,0,-$C$84,1,1))</f>
        <v>0</v>
      </c>
      <c r="AR115" s="4">
        <f ca="1">IF(AT$8&lt;'Maintenance Mixte'!$I$7,'Calculs Mixte'!AR78,OFFSET('Calculs Mixte'!AR115,0,-$C$84,1,1))</f>
        <v>0</v>
      </c>
      <c r="AS115" s="4">
        <f ca="1">IF(AU$8&lt;'Maintenance Mixte'!$I$7,'Calculs Mixte'!AS78,OFFSET('Calculs Mixte'!AS115,0,-$C$84,1,1))</f>
        <v>0</v>
      </c>
      <c r="AT115" s="4">
        <f ca="1">IF(AV$8&lt;'Maintenance Mixte'!$I$7,'Calculs Mixte'!AT78,OFFSET('Calculs Mixte'!AT115,0,-$C$84,1,1))</f>
        <v>0</v>
      </c>
      <c r="AU115" s="4">
        <f ca="1">IF(AW$8&lt;'Maintenance Mixte'!$I$7,'Calculs Mixte'!AU78,OFFSET('Calculs Mixte'!AU115,0,-$C$84,1,1))</f>
        <v>0</v>
      </c>
      <c r="AV115" s="4">
        <f ca="1">IF(AX$8&lt;'Maintenance Mixte'!$I$7,'Calculs Mixte'!AV78,OFFSET('Calculs Mixte'!AV115,0,-$C$84,1,1))</f>
        <v>0</v>
      </c>
      <c r="AW115" s="4">
        <f ca="1">IF(AY$8&lt;'Maintenance Mixte'!$I$7,'Calculs Mixte'!AW78,OFFSET('Calculs Mixte'!AW115,0,-$C$84,1,1))</f>
        <v>0</v>
      </c>
      <c r="AX115" s="4">
        <f ca="1">IF(AZ$8&lt;'Maintenance Mixte'!$I$7,'Calculs Mixte'!AX78,OFFSET('Calculs Mixte'!AX115,0,-$C$84,1,1))</f>
        <v>0</v>
      </c>
      <c r="AY115" s="4">
        <f ca="1">IF(BA$8&lt;'Maintenance Mixte'!$I$7,'Calculs Mixte'!AY78,OFFSET('Calculs Mixte'!AY115,0,-$C$84,1,1))</f>
        <v>0</v>
      </c>
      <c r="AZ115" s="4">
        <f ca="1">IF(BB$8&lt;'Maintenance Mixte'!$I$7,'Calculs Mixte'!AZ78,OFFSET('Calculs Mixte'!AZ115,0,-$C$84,1,1))</f>
        <v>0</v>
      </c>
      <c r="BA115" s="4">
        <f ca="1">IF(BC$8&lt;'Maintenance Mixte'!$I$7,'Calculs Mixte'!BA78,OFFSET('Calculs Mixte'!BA115,0,-$C$84,1,1))</f>
        <v>0</v>
      </c>
    </row>
    <row r="116" spans="2:53" x14ac:dyDescent="0.25">
      <c r="B116" s="137">
        <v>30</v>
      </c>
      <c r="C116" s="4">
        <f ca="1">IF(E$8&lt;'Maintenance Mixte'!$I$7,'Calculs Mixte'!C79,OFFSET('Calculs Mixte'!C116,0,-$C$84,1,1))</f>
        <v>0</v>
      </c>
      <c r="D116" s="4">
        <f ca="1">IF(F$8&lt;'Maintenance Mixte'!$I$7,'Calculs Mixte'!D79,OFFSET('Calculs Mixte'!D116,0,-$C$84,1,1))</f>
        <v>0</v>
      </c>
      <c r="E116" s="4">
        <f ca="1">IF(G$8&lt;'Maintenance Mixte'!$I$7,'Calculs Mixte'!E79,OFFSET('Calculs Mixte'!E116,0,-$C$84,1,1))</f>
        <v>0</v>
      </c>
      <c r="F116" s="4">
        <f ca="1">IF(H$8&lt;'Maintenance Mixte'!$I$7,'Calculs Mixte'!F79,OFFSET('Calculs Mixte'!F116,0,-$C$84,1,1))</f>
        <v>0</v>
      </c>
      <c r="G116" s="4">
        <f ca="1">IF(I$8&lt;'Maintenance Mixte'!$I$7,'Calculs Mixte'!G79,OFFSET('Calculs Mixte'!G116,0,-$C$84,1,1))</f>
        <v>0</v>
      </c>
      <c r="H116" s="4">
        <f ca="1">IF(J$8&lt;'Maintenance Mixte'!$I$7,'Calculs Mixte'!H79,OFFSET('Calculs Mixte'!H116,0,-$C$84,1,1))</f>
        <v>0</v>
      </c>
      <c r="I116" s="4">
        <f ca="1">IF(K$8&lt;'Maintenance Mixte'!$I$7,'Calculs Mixte'!I79,OFFSET('Calculs Mixte'!I116,0,-$C$84,1,1))</f>
        <v>0</v>
      </c>
      <c r="J116" s="4">
        <f ca="1">IF(L$8&lt;'Maintenance Mixte'!$I$7,'Calculs Mixte'!J79,OFFSET('Calculs Mixte'!J116,0,-$C$84,1,1))</f>
        <v>0</v>
      </c>
      <c r="K116" s="4">
        <f ca="1">IF(M$8&lt;'Maintenance Mixte'!$I$7,'Calculs Mixte'!K79,OFFSET('Calculs Mixte'!K116,0,-$C$84,1,1))</f>
        <v>0</v>
      </c>
      <c r="L116" s="4">
        <f ca="1">IF(N$8&lt;'Maintenance Mixte'!$I$7,'Calculs Mixte'!L79,OFFSET('Calculs Mixte'!L116,0,-$C$84,1,1))</f>
        <v>0</v>
      </c>
      <c r="M116" s="4">
        <f ca="1">IF(O$8&lt;'Maintenance Mixte'!$I$7,'Calculs Mixte'!M79,OFFSET('Calculs Mixte'!M116,0,-$C$84,1,1))</f>
        <v>0</v>
      </c>
      <c r="N116" s="4">
        <f ca="1">IF(P$8&lt;'Maintenance Mixte'!$I$7,'Calculs Mixte'!N79,OFFSET('Calculs Mixte'!N116,0,-$C$84,1,1))</f>
        <v>0</v>
      </c>
      <c r="O116" s="4">
        <f ca="1">IF(Q$8&lt;'Maintenance Mixte'!$I$7,'Calculs Mixte'!O79,OFFSET('Calculs Mixte'!O116,0,-$C$84,1,1))</f>
        <v>0</v>
      </c>
      <c r="P116" s="4">
        <f ca="1">IF(R$8&lt;'Maintenance Mixte'!$I$7,'Calculs Mixte'!P79,OFFSET('Calculs Mixte'!P116,0,-$C$84,1,1))</f>
        <v>0</v>
      </c>
      <c r="Q116" s="4">
        <f ca="1">IF(S$8&lt;'Maintenance Mixte'!$I$7,'Calculs Mixte'!Q79,OFFSET('Calculs Mixte'!Q116,0,-$C$84,1,1))</f>
        <v>0</v>
      </c>
      <c r="R116" s="4">
        <f ca="1">IF(T$8&lt;'Maintenance Mixte'!$I$7,'Calculs Mixte'!R79,OFFSET('Calculs Mixte'!R116,0,-$C$84,1,1))</f>
        <v>0</v>
      </c>
      <c r="S116" s="4">
        <f ca="1">IF(U$8&lt;'Maintenance Mixte'!$I$7,'Calculs Mixte'!S79,OFFSET('Calculs Mixte'!S116,0,-$C$84,1,1))</f>
        <v>0</v>
      </c>
      <c r="T116" s="4">
        <f ca="1">IF(V$8&lt;'Maintenance Mixte'!$I$7,'Calculs Mixte'!T79,OFFSET('Calculs Mixte'!T116,0,-$C$84,1,1))</f>
        <v>0</v>
      </c>
      <c r="U116" s="4">
        <f ca="1">IF(W$8&lt;'Maintenance Mixte'!$I$7,'Calculs Mixte'!U79,OFFSET('Calculs Mixte'!U116,0,-$C$84,1,1))</f>
        <v>0</v>
      </c>
      <c r="V116" s="4">
        <f ca="1">IF(X$8&lt;'Maintenance Mixte'!$I$7,'Calculs Mixte'!V79,OFFSET('Calculs Mixte'!V116,0,-$C$84,1,1))</f>
        <v>0</v>
      </c>
      <c r="W116" s="4">
        <f ca="1">IF(Y$8&lt;'Maintenance Mixte'!$I$7,'Calculs Mixte'!W79,OFFSET('Calculs Mixte'!W116,0,-$C$84,1,1))</f>
        <v>0</v>
      </c>
      <c r="X116" s="4">
        <f ca="1">IF(Z$8&lt;'Maintenance Mixte'!$I$7,'Calculs Mixte'!X79,OFFSET('Calculs Mixte'!X116,0,-$C$84,1,1))</f>
        <v>0</v>
      </c>
      <c r="Y116" s="4">
        <f ca="1">IF(AA$8&lt;'Maintenance Mixte'!$I$7,'Calculs Mixte'!Y79,OFFSET('Calculs Mixte'!Y116,0,-$C$84,1,1))</f>
        <v>0</v>
      </c>
      <c r="Z116" s="4">
        <f ca="1">IF(AB$8&lt;'Maintenance Mixte'!$I$7,'Calculs Mixte'!Z79,OFFSET('Calculs Mixte'!Z116,0,-$C$84,1,1))</f>
        <v>0</v>
      </c>
      <c r="AA116" s="4">
        <f ca="1">IF(AC$8&lt;'Maintenance Mixte'!$I$7,'Calculs Mixte'!AA79,OFFSET('Calculs Mixte'!AA116,0,-$C$84,1,1))</f>
        <v>0</v>
      </c>
      <c r="AB116" s="4">
        <f ca="1">IF(AD$8&lt;'Maintenance Mixte'!$I$7,'Calculs Mixte'!AB79,OFFSET('Calculs Mixte'!AB116,0,-$C$84,1,1))</f>
        <v>0</v>
      </c>
      <c r="AC116" s="4">
        <f ca="1">IF(AE$8&lt;'Maintenance Mixte'!$I$7,'Calculs Mixte'!AC79,OFFSET('Calculs Mixte'!AC116,0,-$C$84,1,1))</f>
        <v>0</v>
      </c>
      <c r="AD116" s="4">
        <f ca="1">IF(AF$8&lt;'Maintenance Mixte'!$I$7,'Calculs Mixte'!AD79,OFFSET('Calculs Mixte'!AD116,0,-$C$84,1,1))</f>
        <v>0</v>
      </c>
      <c r="AE116" s="4">
        <f ca="1">IF(AG$8&lt;'Maintenance Mixte'!$I$7,'Calculs Mixte'!AE79,OFFSET('Calculs Mixte'!AE116,0,-$C$84,1,1))</f>
        <v>0</v>
      </c>
      <c r="AF116" s="4">
        <f ca="1">IF(AH$8&lt;'Maintenance Mixte'!$I$7,'Calculs Mixte'!AF79,OFFSET('Calculs Mixte'!AF116,0,-$C$84,1,1))</f>
        <v>0</v>
      </c>
      <c r="AG116" s="4">
        <f ca="1">IF(AI$8&lt;'Maintenance Mixte'!$I$7,'Calculs Mixte'!AG79,OFFSET('Calculs Mixte'!AG116,0,-$C$84,1,1))</f>
        <v>0</v>
      </c>
      <c r="AH116" s="4">
        <f ca="1">IF(AJ$8&lt;'Maintenance Mixte'!$I$7,'Calculs Mixte'!AH79,OFFSET('Calculs Mixte'!AH116,0,-$C$84,1,1))</f>
        <v>0</v>
      </c>
      <c r="AI116" s="4">
        <f ca="1">IF(AK$8&lt;'Maintenance Mixte'!$I$7,'Calculs Mixte'!AI79,OFFSET('Calculs Mixte'!AI116,0,-$C$84,1,1))</f>
        <v>0</v>
      </c>
      <c r="AJ116" s="4">
        <f ca="1">IF(AL$8&lt;'Maintenance Mixte'!$I$7,'Calculs Mixte'!AJ79,OFFSET('Calculs Mixte'!AJ116,0,-$C$84,1,1))</f>
        <v>0</v>
      </c>
      <c r="AK116" s="4">
        <f ca="1">IF(AM$8&lt;'Maintenance Mixte'!$I$7,'Calculs Mixte'!AK79,OFFSET('Calculs Mixte'!AK116,0,-$C$84,1,1))</f>
        <v>0</v>
      </c>
      <c r="AL116" s="4">
        <f ca="1">IF(AN$8&lt;'Maintenance Mixte'!$I$7,'Calculs Mixte'!AL79,OFFSET('Calculs Mixte'!AL116,0,-$C$84,1,1))</f>
        <v>0</v>
      </c>
      <c r="AM116" s="4">
        <f ca="1">IF(AO$8&lt;'Maintenance Mixte'!$I$7,'Calculs Mixte'!AM79,OFFSET('Calculs Mixte'!AM116,0,-$C$84,1,1))</f>
        <v>0</v>
      </c>
      <c r="AN116" s="4">
        <f ca="1">IF(AP$8&lt;'Maintenance Mixte'!$I$7,'Calculs Mixte'!AN79,OFFSET('Calculs Mixte'!AN116,0,-$C$84,1,1))</f>
        <v>0</v>
      </c>
      <c r="AO116" s="4">
        <f ca="1">IF(AQ$8&lt;'Maintenance Mixte'!$I$7,'Calculs Mixte'!AO79,OFFSET('Calculs Mixte'!AO116,0,-$C$84,1,1))</f>
        <v>0</v>
      </c>
      <c r="AP116" s="4">
        <f ca="1">IF(AR$8&lt;'Maintenance Mixte'!$I$7,'Calculs Mixte'!AP79,OFFSET('Calculs Mixte'!AP116,0,-$C$84,1,1))</f>
        <v>0</v>
      </c>
      <c r="AQ116" s="4">
        <f ca="1">IF(AS$8&lt;'Maintenance Mixte'!$I$7,'Calculs Mixte'!AQ79,OFFSET('Calculs Mixte'!AQ116,0,-$C$84,1,1))</f>
        <v>0</v>
      </c>
      <c r="AR116" s="4">
        <f ca="1">IF(AT$8&lt;'Maintenance Mixte'!$I$7,'Calculs Mixte'!AR79,OFFSET('Calculs Mixte'!AR116,0,-$C$84,1,1))</f>
        <v>0</v>
      </c>
      <c r="AS116" s="4">
        <f ca="1">IF(AU$8&lt;'Maintenance Mixte'!$I$7,'Calculs Mixte'!AS79,OFFSET('Calculs Mixte'!AS116,0,-$C$84,1,1))</f>
        <v>0</v>
      </c>
      <c r="AT116" s="4">
        <f ca="1">IF(AV$8&lt;'Maintenance Mixte'!$I$7,'Calculs Mixte'!AT79,OFFSET('Calculs Mixte'!AT116,0,-$C$84,1,1))</f>
        <v>0</v>
      </c>
      <c r="AU116" s="4">
        <f ca="1">IF(AW$8&lt;'Maintenance Mixte'!$I$7,'Calculs Mixte'!AU79,OFFSET('Calculs Mixte'!AU116,0,-$C$84,1,1))</f>
        <v>0</v>
      </c>
      <c r="AV116" s="4">
        <f ca="1">IF(AX$8&lt;'Maintenance Mixte'!$I$7,'Calculs Mixte'!AV79,OFFSET('Calculs Mixte'!AV116,0,-$C$84,1,1))</f>
        <v>0</v>
      </c>
      <c r="AW116" s="4">
        <f ca="1">IF(AY$8&lt;'Maintenance Mixte'!$I$7,'Calculs Mixte'!AW79,OFFSET('Calculs Mixte'!AW116,0,-$C$84,1,1))</f>
        <v>0</v>
      </c>
      <c r="AX116" s="4">
        <f ca="1">IF(AZ$8&lt;'Maintenance Mixte'!$I$7,'Calculs Mixte'!AX79,OFFSET('Calculs Mixte'!AX116,0,-$C$84,1,1))</f>
        <v>0</v>
      </c>
      <c r="AY116" s="4">
        <f ca="1">IF(BA$8&lt;'Maintenance Mixte'!$I$7,'Calculs Mixte'!AY79,OFFSET('Calculs Mixte'!AY116,0,-$C$84,1,1))</f>
        <v>0</v>
      </c>
      <c r="AZ116" s="4">
        <f ca="1">IF(BB$8&lt;'Maintenance Mixte'!$I$7,'Calculs Mixte'!AZ79,OFFSET('Calculs Mixte'!AZ116,0,-$C$84,1,1))</f>
        <v>0</v>
      </c>
      <c r="BA116" s="4">
        <f ca="1">IF(BC$8&lt;'Maintenance Mixte'!$I$7,'Calculs Mixte'!BA79,OFFSET('Calculs Mixte'!BA116,0,-$C$84,1,1))</f>
        <v>0</v>
      </c>
    </row>
    <row r="117" spans="2:53" x14ac:dyDescent="0.25">
      <c r="B117" s="137">
        <v>31</v>
      </c>
      <c r="C117" s="4">
        <f ca="1">IF(E$8&lt;'Maintenance Mixte'!$I$7,'Calculs Mixte'!C80,OFFSET('Calculs Mixte'!C117,0,-$C$84,1,1))</f>
        <v>0</v>
      </c>
      <c r="D117" s="4">
        <f ca="1">IF(F$8&lt;'Maintenance Mixte'!$I$7,'Calculs Mixte'!D80,OFFSET('Calculs Mixte'!D117,0,-$C$84,1,1))</f>
        <v>0</v>
      </c>
      <c r="E117" s="4">
        <f ca="1">IF(G$8&lt;'Maintenance Mixte'!$I$7,'Calculs Mixte'!E80,OFFSET('Calculs Mixte'!E117,0,-$C$84,1,1))</f>
        <v>0</v>
      </c>
      <c r="F117" s="4">
        <f ca="1">IF(H$8&lt;'Maintenance Mixte'!$I$7,'Calculs Mixte'!F80,OFFSET('Calculs Mixte'!F117,0,-$C$84,1,1))</f>
        <v>0</v>
      </c>
      <c r="G117" s="4">
        <f ca="1">IF(I$8&lt;'Maintenance Mixte'!$I$7,'Calculs Mixte'!G80,OFFSET('Calculs Mixte'!G117,0,-$C$84,1,1))</f>
        <v>0</v>
      </c>
      <c r="H117" s="4">
        <f ca="1">IF(J$8&lt;'Maintenance Mixte'!$I$7,'Calculs Mixte'!H80,OFFSET('Calculs Mixte'!H117,0,-$C$84,1,1))</f>
        <v>0</v>
      </c>
      <c r="I117" s="4">
        <f ca="1">IF(K$8&lt;'Maintenance Mixte'!$I$7,'Calculs Mixte'!I80,OFFSET('Calculs Mixte'!I117,0,-$C$84,1,1))</f>
        <v>0</v>
      </c>
      <c r="J117" s="4">
        <f ca="1">IF(L$8&lt;'Maintenance Mixte'!$I$7,'Calculs Mixte'!J80,OFFSET('Calculs Mixte'!J117,0,-$C$84,1,1))</f>
        <v>0</v>
      </c>
      <c r="K117" s="4">
        <f ca="1">IF(M$8&lt;'Maintenance Mixte'!$I$7,'Calculs Mixte'!K80,OFFSET('Calculs Mixte'!K117,0,-$C$84,1,1))</f>
        <v>0</v>
      </c>
      <c r="L117" s="4">
        <f ca="1">IF(N$8&lt;'Maintenance Mixte'!$I$7,'Calculs Mixte'!L80,OFFSET('Calculs Mixte'!L117,0,-$C$84,1,1))</f>
        <v>0</v>
      </c>
      <c r="M117" s="4">
        <f ca="1">IF(O$8&lt;'Maintenance Mixte'!$I$7,'Calculs Mixte'!M80,OFFSET('Calculs Mixte'!M117,0,-$C$84,1,1))</f>
        <v>0</v>
      </c>
      <c r="N117" s="4">
        <f ca="1">IF(P$8&lt;'Maintenance Mixte'!$I$7,'Calculs Mixte'!N80,OFFSET('Calculs Mixte'!N117,0,-$C$84,1,1))</f>
        <v>0</v>
      </c>
      <c r="O117" s="4">
        <f ca="1">IF(Q$8&lt;'Maintenance Mixte'!$I$7,'Calculs Mixte'!O80,OFFSET('Calculs Mixte'!O117,0,-$C$84,1,1))</f>
        <v>0</v>
      </c>
      <c r="P117" s="4">
        <f ca="1">IF(R$8&lt;'Maintenance Mixte'!$I$7,'Calculs Mixte'!P80,OFFSET('Calculs Mixte'!P117,0,-$C$84,1,1))</f>
        <v>0</v>
      </c>
      <c r="Q117" s="4">
        <f ca="1">IF(S$8&lt;'Maintenance Mixte'!$I$7,'Calculs Mixte'!Q80,OFFSET('Calculs Mixte'!Q117,0,-$C$84,1,1))</f>
        <v>0</v>
      </c>
      <c r="R117" s="4">
        <f ca="1">IF(T$8&lt;'Maintenance Mixte'!$I$7,'Calculs Mixte'!R80,OFFSET('Calculs Mixte'!R117,0,-$C$84,1,1))</f>
        <v>0</v>
      </c>
      <c r="S117" s="4">
        <f ca="1">IF(U$8&lt;'Maintenance Mixte'!$I$7,'Calculs Mixte'!S80,OFFSET('Calculs Mixte'!S117,0,-$C$84,1,1))</f>
        <v>0</v>
      </c>
      <c r="T117" s="4">
        <f ca="1">IF(V$8&lt;'Maintenance Mixte'!$I$7,'Calculs Mixte'!T80,OFFSET('Calculs Mixte'!T117,0,-$C$84,1,1))</f>
        <v>0</v>
      </c>
      <c r="U117" s="4">
        <f ca="1">IF(W$8&lt;'Maintenance Mixte'!$I$7,'Calculs Mixte'!U80,OFFSET('Calculs Mixte'!U117,0,-$C$84,1,1))</f>
        <v>0</v>
      </c>
      <c r="V117" s="4">
        <f ca="1">IF(X$8&lt;'Maintenance Mixte'!$I$7,'Calculs Mixte'!V80,OFFSET('Calculs Mixte'!V117,0,-$C$84,1,1))</f>
        <v>0</v>
      </c>
      <c r="W117" s="4">
        <f ca="1">IF(Y$8&lt;'Maintenance Mixte'!$I$7,'Calculs Mixte'!W80,OFFSET('Calculs Mixte'!W117,0,-$C$84,1,1))</f>
        <v>0</v>
      </c>
      <c r="X117" s="4">
        <f ca="1">IF(Z$8&lt;'Maintenance Mixte'!$I$7,'Calculs Mixte'!X80,OFFSET('Calculs Mixte'!X117,0,-$C$84,1,1))</f>
        <v>0</v>
      </c>
      <c r="Y117" s="4">
        <f ca="1">IF(AA$8&lt;'Maintenance Mixte'!$I$7,'Calculs Mixte'!Y80,OFFSET('Calculs Mixte'!Y117,0,-$C$84,1,1))</f>
        <v>0</v>
      </c>
      <c r="Z117" s="4">
        <f ca="1">IF(AB$8&lt;'Maintenance Mixte'!$I$7,'Calculs Mixte'!Z80,OFFSET('Calculs Mixte'!Z117,0,-$C$84,1,1))</f>
        <v>0</v>
      </c>
      <c r="AA117" s="4">
        <f ca="1">IF(AC$8&lt;'Maintenance Mixte'!$I$7,'Calculs Mixte'!AA80,OFFSET('Calculs Mixte'!AA117,0,-$C$84,1,1))</f>
        <v>0</v>
      </c>
      <c r="AB117" s="4">
        <f ca="1">IF(AD$8&lt;'Maintenance Mixte'!$I$7,'Calculs Mixte'!AB80,OFFSET('Calculs Mixte'!AB117,0,-$C$84,1,1))</f>
        <v>0</v>
      </c>
      <c r="AC117" s="4">
        <f ca="1">IF(AE$8&lt;'Maintenance Mixte'!$I$7,'Calculs Mixte'!AC80,OFFSET('Calculs Mixte'!AC117,0,-$C$84,1,1))</f>
        <v>0</v>
      </c>
      <c r="AD117" s="4">
        <f ca="1">IF(AF$8&lt;'Maintenance Mixte'!$I$7,'Calculs Mixte'!AD80,OFFSET('Calculs Mixte'!AD117,0,-$C$84,1,1))</f>
        <v>0</v>
      </c>
      <c r="AE117" s="4">
        <f ca="1">IF(AG$8&lt;'Maintenance Mixte'!$I$7,'Calculs Mixte'!AE80,OFFSET('Calculs Mixte'!AE117,0,-$C$84,1,1))</f>
        <v>0</v>
      </c>
      <c r="AF117" s="4">
        <f ca="1">IF(AH$8&lt;'Maintenance Mixte'!$I$7,'Calculs Mixte'!AF80,OFFSET('Calculs Mixte'!AF117,0,-$C$84,1,1))</f>
        <v>0</v>
      </c>
      <c r="AG117" s="4">
        <f ca="1">IF(AI$8&lt;'Maintenance Mixte'!$I$7,'Calculs Mixte'!AG80,OFFSET('Calculs Mixte'!AG117,0,-$C$84,1,1))</f>
        <v>0</v>
      </c>
      <c r="AH117" s="4">
        <f ca="1">IF(AJ$8&lt;'Maintenance Mixte'!$I$7,'Calculs Mixte'!AH80,OFFSET('Calculs Mixte'!AH117,0,-$C$84,1,1))</f>
        <v>0</v>
      </c>
      <c r="AI117" s="4">
        <f ca="1">IF(AK$8&lt;'Maintenance Mixte'!$I$7,'Calculs Mixte'!AI80,OFFSET('Calculs Mixte'!AI117,0,-$C$84,1,1))</f>
        <v>0</v>
      </c>
      <c r="AJ117" s="4">
        <f ca="1">IF(AL$8&lt;'Maintenance Mixte'!$I$7,'Calculs Mixte'!AJ80,OFFSET('Calculs Mixte'!AJ117,0,-$C$84,1,1))</f>
        <v>0</v>
      </c>
      <c r="AK117" s="4">
        <f ca="1">IF(AM$8&lt;'Maintenance Mixte'!$I$7,'Calculs Mixte'!AK80,OFFSET('Calculs Mixte'!AK117,0,-$C$84,1,1))</f>
        <v>0</v>
      </c>
      <c r="AL117" s="4">
        <f ca="1">IF(AN$8&lt;'Maintenance Mixte'!$I$7,'Calculs Mixte'!AL80,OFFSET('Calculs Mixte'!AL117,0,-$C$84,1,1))</f>
        <v>0</v>
      </c>
      <c r="AM117" s="4">
        <f ca="1">IF(AO$8&lt;'Maintenance Mixte'!$I$7,'Calculs Mixte'!AM80,OFFSET('Calculs Mixte'!AM117,0,-$C$84,1,1))</f>
        <v>0</v>
      </c>
      <c r="AN117" s="4">
        <f ca="1">IF(AP$8&lt;'Maintenance Mixte'!$I$7,'Calculs Mixte'!AN80,OFFSET('Calculs Mixte'!AN117,0,-$C$84,1,1))</f>
        <v>0</v>
      </c>
      <c r="AO117" s="4">
        <f ca="1">IF(AQ$8&lt;'Maintenance Mixte'!$I$7,'Calculs Mixte'!AO80,OFFSET('Calculs Mixte'!AO117,0,-$C$84,1,1))</f>
        <v>0</v>
      </c>
      <c r="AP117" s="4">
        <f ca="1">IF(AR$8&lt;'Maintenance Mixte'!$I$7,'Calculs Mixte'!AP80,OFFSET('Calculs Mixte'!AP117,0,-$C$84,1,1))</f>
        <v>0</v>
      </c>
      <c r="AQ117" s="4">
        <f ca="1">IF(AS$8&lt;'Maintenance Mixte'!$I$7,'Calculs Mixte'!AQ80,OFFSET('Calculs Mixte'!AQ117,0,-$C$84,1,1))</f>
        <v>0</v>
      </c>
      <c r="AR117" s="4">
        <f ca="1">IF(AT$8&lt;'Maintenance Mixte'!$I$7,'Calculs Mixte'!AR80,OFFSET('Calculs Mixte'!AR117,0,-$C$84,1,1))</f>
        <v>0</v>
      </c>
      <c r="AS117" s="4">
        <f ca="1">IF(AU$8&lt;'Maintenance Mixte'!$I$7,'Calculs Mixte'!AS80,OFFSET('Calculs Mixte'!AS117,0,-$C$84,1,1))</f>
        <v>0</v>
      </c>
      <c r="AT117" s="4">
        <f ca="1">IF(AV$8&lt;'Maintenance Mixte'!$I$7,'Calculs Mixte'!AT80,OFFSET('Calculs Mixte'!AT117,0,-$C$84,1,1))</f>
        <v>0</v>
      </c>
      <c r="AU117" s="4">
        <f ca="1">IF(AW$8&lt;'Maintenance Mixte'!$I$7,'Calculs Mixte'!AU80,OFFSET('Calculs Mixte'!AU117,0,-$C$84,1,1))</f>
        <v>0</v>
      </c>
      <c r="AV117" s="4">
        <f ca="1">IF(AX$8&lt;'Maintenance Mixte'!$I$7,'Calculs Mixte'!AV80,OFFSET('Calculs Mixte'!AV117,0,-$C$84,1,1))</f>
        <v>0</v>
      </c>
      <c r="AW117" s="4">
        <f ca="1">IF(AY$8&lt;'Maintenance Mixte'!$I$7,'Calculs Mixte'!AW80,OFFSET('Calculs Mixte'!AW117,0,-$C$84,1,1))</f>
        <v>0</v>
      </c>
      <c r="AX117" s="4">
        <f ca="1">IF(AZ$8&lt;'Maintenance Mixte'!$I$7,'Calculs Mixte'!AX80,OFFSET('Calculs Mixte'!AX117,0,-$C$84,1,1))</f>
        <v>0</v>
      </c>
      <c r="AY117" s="4">
        <f ca="1">IF(BA$8&lt;'Maintenance Mixte'!$I$7,'Calculs Mixte'!AY80,OFFSET('Calculs Mixte'!AY117,0,-$C$84,1,1))</f>
        <v>0</v>
      </c>
      <c r="AZ117" s="4">
        <f ca="1">IF(BB$8&lt;'Maintenance Mixte'!$I$7,'Calculs Mixte'!AZ80,OFFSET('Calculs Mixte'!AZ117,0,-$C$84,1,1))</f>
        <v>0</v>
      </c>
      <c r="BA117" s="4">
        <f ca="1">IF(BC$8&lt;'Maintenance Mixte'!$I$7,'Calculs Mixte'!BA80,OFFSET('Calculs Mixte'!BA117,0,-$C$84,1,1))</f>
        <v>0</v>
      </c>
    </row>
    <row r="118" spans="2:53" x14ac:dyDescent="0.25">
      <c r="B118" s="137">
        <v>32</v>
      </c>
      <c r="C118" s="4">
        <f ca="1">IF(E$8&lt;'Maintenance Mixte'!$I$7,'Calculs Mixte'!C81,OFFSET('Calculs Mixte'!C118,0,-$C$84,1,1))</f>
        <v>0</v>
      </c>
      <c r="D118" s="4">
        <f ca="1">IF(F$8&lt;'Maintenance Mixte'!$I$7,'Calculs Mixte'!D81,OFFSET('Calculs Mixte'!D118,0,-$C$84,1,1))</f>
        <v>0</v>
      </c>
      <c r="E118" s="4">
        <f ca="1">IF(G$8&lt;'Maintenance Mixte'!$I$7,'Calculs Mixte'!E81,OFFSET('Calculs Mixte'!E118,0,-$C$84,1,1))</f>
        <v>0</v>
      </c>
      <c r="F118" s="4">
        <f ca="1">IF(H$8&lt;'Maintenance Mixte'!$I$7,'Calculs Mixte'!F81,OFFSET('Calculs Mixte'!F118,0,-$C$84,1,1))</f>
        <v>0</v>
      </c>
      <c r="G118" s="4">
        <f ca="1">IF(I$8&lt;'Maintenance Mixte'!$I$7,'Calculs Mixte'!G81,OFFSET('Calculs Mixte'!G118,0,-$C$84,1,1))</f>
        <v>0</v>
      </c>
      <c r="H118" s="4">
        <f ca="1">IF(J$8&lt;'Maintenance Mixte'!$I$7,'Calculs Mixte'!H81,OFFSET('Calculs Mixte'!H118,0,-$C$84,1,1))</f>
        <v>0</v>
      </c>
      <c r="I118" s="4">
        <f ca="1">IF(K$8&lt;'Maintenance Mixte'!$I$7,'Calculs Mixte'!I81,OFFSET('Calculs Mixte'!I118,0,-$C$84,1,1))</f>
        <v>0</v>
      </c>
      <c r="J118" s="4">
        <f ca="1">IF(L$8&lt;'Maintenance Mixte'!$I$7,'Calculs Mixte'!J81,OFFSET('Calculs Mixte'!J118,0,-$C$84,1,1))</f>
        <v>0</v>
      </c>
      <c r="K118" s="4">
        <f ca="1">IF(M$8&lt;'Maintenance Mixte'!$I$7,'Calculs Mixte'!K81,OFFSET('Calculs Mixte'!K118,0,-$C$84,1,1))</f>
        <v>0</v>
      </c>
      <c r="L118" s="4">
        <f ca="1">IF(N$8&lt;'Maintenance Mixte'!$I$7,'Calculs Mixte'!L81,OFFSET('Calculs Mixte'!L118,0,-$C$84,1,1))</f>
        <v>0</v>
      </c>
      <c r="M118" s="4">
        <f ca="1">IF(O$8&lt;'Maintenance Mixte'!$I$7,'Calculs Mixte'!M81,OFFSET('Calculs Mixte'!M118,0,-$C$84,1,1))</f>
        <v>0</v>
      </c>
      <c r="N118" s="4">
        <f ca="1">IF(P$8&lt;'Maintenance Mixte'!$I$7,'Calculs Mixte'!N81,OFFSET('Calculs Mixte'!N118,0,-$C$84,1,1))</f>
        <v>0</v>
      </c>
      <c r="O118" s="4">
        <f ca="1">IF(Q$8&lt;'Maintenance Mixte'!$I$7,'Calculs Mixte'!O81,OFFSET('Calculs Mixte'!O118,0,-$C$84,1,1))</f>
        <v>0</v>
      </c>
      <c r="P118" s="4">
        <f ca="1">IF(R$8&lt;'Maintenance Mixte'!$I$7,'Calculs Mixte'!P81,OFFSET('Calculs Mixte'!P118,0,-$C$84,1,1))</f>
        <v>0</v>
      </c>
      <c r="Q118" s="4">
        <f ca="1">IF(S$8&lt;'Maintenance Mixte'!$I$7,'Calculs Mixte'!Q81,OFFSET('Calculs Mixte'!Q118,0,-$C$84,1,1))</f>
        <v>0</v>
      </c>
      <c r="R118" s="4">
        <f ca="1">IF(T$8&lt;'Maintenance Mixte'!$I$7,'Calculs Mixte'!R81,OFFSET('Calculs Mixte'!R118,0,-$C$84,1,1))</f>
        <v>0</v>
      </c>
      <c r="S118" s="4">
        <f ca="1">IF(U$8&lt;'Maintenance Mixte'!$I$7,'Calculs Mixte'!S81,OFFSET('Calculs Mixte'!S118,0,-$C$84,1,1))</f>
        <v>0</v>
      </c>
      <c r="T118" s="4">
        <f ca="1">IF(V$8&lt;'Maintenance Mixte'!$I$7,'Calculs Mixte'!T81,OFFSET('Calculs Mixte'!T118,0,-$C$84,1,1))</f>
        <v>0</v>
      </c>
      <c r="U118" s="4">
        <f ca="1">IF(W$8&lt;'Maintenance Mixte'!$I$7,'Calculs Mixte'!U81,OFFSET('Calculs Mixte'!U118,0,-$C$84,1,1))</f>
        <v>0</v>
      </c>
      <c r="V118" s="4">
        <f ca="1">IF(X$8&lt;'Maintenance Mixte'!$I$7,'Calculs Mixte'!V81,OFFSET('Calculs Mixte'!V118,0,-$C$84,1,1))</f>
        <v>0</v>
      </c>
      <c r="W118" s="4">
        <f ca="1">IF(Y$8&lt;'Maintenance Mixte'!$I$7,'Calculs Mixte'!W81,OFFSET('Calculs Mixte'!W118,0,-$C$84,1,1))</f>
        <v>0</v>
      </c>
      <c r="X118" s="4">
        <f ca="1">IF(Z$8&lt;'Maintenance Mixte'!$I$7,'Calculs Mixte'!X81,OFFSET('Calculs Mixte'!X118,0,-$C$84,1,1))</f>
        <v>0</v>
      </c>
      <c r="Y118" s="4">
        <f ca="1">IF(AA$8&lt;'Maintenance Mixte'!$I$7,'Calculs Mixte'!Y81,OFFSET('Calculs Mixte'!Y118,0,-$C$84,1,1))</f>
        <v>0</v>
      </c>
      <c r="Z118" s="4">
        <f ca="1">IF(AB$8&lt;'Maintenance Mixte'!$I$7,'Calculs Mixte'!Z81,OFFSET('Calculs Mixte'!Z118,0,-$C$84,1,1))</f>
        <v>0</v>
      </c>
      <c r="AA118" s="4">
        <f ca="1">IF(AC$8&lt;'Maintenance Mixte'!$I$7,'Calculs Mixte'!AA81,OFFSET('Calculs Mixte'!AA118,0,-$C$84,1,1))</f>
        <v>0</v>
      </c>
      <c r="AB118" s="4">
        <f ca="1">IF(AD$8&lt;'Maintenance Mixte'!$I$7,'Calculs Mixte'!AB81,OFFSET('Calculs Mixte'!AB118,0,-$C$84,1,1))</f>
        <v>0</v>
      </c>
      <c r="AC118" s="4">
        <f ca="1">IF(AE$8&lt;'Maintenance Mixte'!$I$7,'Calculs Mixte'!AC81,OFFSET('Calculs Mixte'!AC118,0,-$C$84,1,1))</f>
        <v>0</v>
      </c>
      <c r="AD118" s="4">
        <f ca="1">IF(AF$8&lt;'Maintenance Mixte'!$I$7,'Calculs Mixte'!AD81,OFFSET('Calculs Mixte'!AD118,0,-$C$84,1,1))</f>
        <v>0</v>
      </c>
      <c r="AE118" s="4">
        <f ca="1">IF(AG$8&lt;'Maintenance Mixte'!$I$7,'Calculs Mixte'!AE81,OFFSET('Calculs Mixte'!AE118,0,-$C$84,1,1))</f>
        <v>0</v>
      </c>
      <c r="AF118" s="4">
        <f ca="1">IF(AH$8&lt;'Maintenance Mixte'!$I$7,'Calculs Mixte'!AF81,OFFSET('Calculs Mixte'!AF118,0,-$C$84,1,1))</f>
        <v>0</v>
      </c>
      <c r="AG118" s="4">
        <f ca="1">IF(AI$8&lt;'Maintenance Mixte'!$I$7,'Calculs Mixte'!AG81,OFFSET('Calculs Mixte'!AG118,0,-$C$84,1,1))</f>
        <v>0</v>
      </c>
      <c r="AH118" s="4">
        <f ca="1">IF(AJ$8&lt;'Maintenance Mixte'!$I$7,'Calculs Mixte'!AH81,OFFSET('Calculs Mixte'!AH118,0,-$C$84,1,1))</f>
        <v>0</v>
      </c>
      <c r="AI118" s="4">
        <f ca="1">IF(AK$8&lt;'Maintenance Mixte'!$I$7,'Calculs Mixte'!AI81,OFFSET('Calculs Mixte'!AI118,0,-$C$84,1,1))</f>
        <v>0</v>
      </c>
      <c r="AJ118" s="4">
        <f ca="1">IF(AL$8&lt;'Maintenance Mixte'!$I$7,'Calculs Mixte'!AJ81,OFFSET('Calculs Mixte'!AJ118,0,-$C$84,1,1))</f>
        <v>0</v>
      </c>
      <c r="AK118" s="4">
        <f ca="1">IF(AM$8&lt;'Maintenance Mixte'!$I$7,'Calculs Mixte'!AK81,OFFSET('Calculs Mixte'!AK118,0,-$C$84,1,1))</f>
        <v>0</v>
      </c>
      <c r="AL118" s="4">
        <f ca="1">IF(AN$8&lt;'Maintenance Mixte'!$I$7,'Calculs Mixte'!AL81,OFFSET('Calculs Mixte'!AL118,0,-$C$84,1,1))</f>
        <v>0</v>
      </c>
      <c r="AM118" s="4">
        <f ca="1">IF(AO$8&lt;'Maintenance Mixte'!$I$7,'Calculs Mixte'!AM81,OFFSET('Calculs Mixte'!AM118,0,-$C$84,1,1))</f>
        <v>0</v>
      </c>
      <c r="AN118" s="4">
        <f ca="1">IF(AP$8&lt;'Maintenance Mixte'!$I$7,'Calculs Mixte'!AN81,OFFSET('Calculs Mixte'!AN118,0,-$C$84,1,1))</f>
        <v>0</v>
      </c>
      <c r="AO118" s="4">
        <f ca="1">IF(AQ$8&lt;'Maintenance Mixte'!$I$7,'Calculs Mixte'!AO81,OFFSET('Calculs Mixte'!AO118,0,-$C$84,1,1))</f>
        <v>0</v>
      </c>
      <c r="AP118" s="4">
        <f ca="1">IF(AR$8&lt;'Maintenance Mixte'!$I$7,'Calculs Mixte'!AP81,OFFSET('Calculs Mixte'!AP118,0,-$C$84,1,1))</f>
        <v>0</v>
      </c>
      <c r="AQ118" s="4">
        <f ca="1">IF(AS$8&lt;'Maintenance Mixte'!$I$7,'Calculs Mixte'!AQ81,OFFSET('Calculs Mixte'!AQ118,0,-$C$84,1,1))</f>
        <v>0</v>
      </c>
      <c r="AR118" s="4">
        <f ca="1">IF(AT$8&lt;'Maintenance Mixte'!$I$7,'Calculs Mixte'!AR81,OFFSET('Calculs Mixte'!AR118,0,-$C$84,1,1))</f>
        <v>0</v>
      </c>
      <c r="AS118" s="4">
        <f ca="1">IF(AU$8&lt;'Maintenance Mixte'!$I$7,'Calculs Mixte'!AS81,OFFSET('Calculs Mixte'!AS118,0,-$C$84,1,1))</f>
        <v>0</v>
      </c>
      <c r="AT118" s="4">
        <f ca="1">IF(AV$8&lt;'Maintenance Mixte'!$I$7,'Calculs Mixte'!AT81,OFFSET('Calculs Mixte'!AT118,0,-$C$84,1,1))</f>
        <v>0</v>
      </c>
      <c r="AU118" s="4">
        <f ca="1">IF(AW$8&lt;'Maintenance Mixte'!$I$7,'Calculs Mixte'!AU81,OFFSET('Calculs Mixte'!AU118,0,-$C$84,1,1))</f>
        <v>0</v>
      </c>
      <c r="AV118" s="4">
        <f ca="1">IF(AX$8&lt;'Maintenance Mixte'!$I$7,'Calculs Mixte'!AV81,OFFSET('Calculs Mixte'!AV118,0,-$C$84,1,1))</f>
        <v>0</v>
      </c>
      <c r="AW118" s="4">
        <f ca="1">IF(AY$8&lt;'Maintenance Mixte'!$I$7,'Calculs Mixte'!AW81,OFFSET('Calculs Mixte'!AW118,0,-$C$84,1,1))</f>
        <v>0</v>
      </c>
      <c r="AX118" s="4">
        <f ca="1">IF(AZ$8&lt;'Maintenance Mixte'!$I$7,'Calculs Mixte'!AX81,OFFSET('Calculs Mixte'!AX118,0,-$C$84,1,1))</f>
        <v>0</v>
      </c>
      <c r="AY118" s="4">
        <f ca="1">IF(BA$8&lt;'Maintenance Mixte'!$I$7,'Calculs Mixte'!AY81,OFFSET('Calculs Mixte'!AY118,0,-$C$84,1,1))</f>
        <v>0</v>
      </c>
      <c r="AZ118" s="4">
        <f ca="1">IF(BB$8&lt;'Maintenance Mixte'!$I$7,'Calculs Mixte'!AZ81,OFFSET('Calculs Mixte'!AZ118,0,-$C$84,1,1))</f>
        <v>0</v>
      </c>
      <c r="BA118" s="4">
        <f ca="1">IF(BC$8&lt;'Maintenance Mixte'!$I$7,'Calculs Mixte'!BA81,OFFSET('Calculs Mixte'!BA118,0,-$C$84,1,1))</f>
        <v>0</v>
      </c>
    </row>
  </sheetData>
  <mergeCells count="29">
    <mergeCell ref="B16:D16"/>
    <mergeCell ref="E2:I2"/>
    <mergeCell ref="B6:E6"/>
    <mergeCell ref="B10:E10"/>
    <mergeCell ref="B21:E21"/>
    <mergeCell ref="B11:D11"/>
    <mergeCell ref="B12:D12"/>
    <mergeCell ref="B13:D13"/>
    <mergeCell ref="B14:D14"/>
    <mergeCell ref="B15:D15"/>
    <mergeCell ref="B7:D7"/>
    <mergeCell ref="B8:D8"/>
    <mergeCell ref="B2:D2"/>
    <mergeCell ref="B3:D3"/>
    <mergeCell ref="B4:D4"/>
    <mergeCell ref="B34:D34"/>
    <mergeCell ref="B35:D35"/>
    <mergeCell ref="B38:G38"/>
    <mergeCell ref="B18:D18"/>
    <mergeCell ref="B22:D22"/>
    <mergeCell ref="B23:D23"/>
    <mergeCell ref="B24:D24"/>
    <mergeCell ref="B25:D25"/>
    <mergeCell ref="B26:D26"/>
    <mergeCell ref="B27:D27"/>
    <mergeCell ref="B33:E33"/>
    <mergeCell ref="B30:D30"/>
    <mergeCell ref="B31:D31"/>
    <mergeCell ref="B29:E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1"/>
  <sheetViews>
    <sheetView topLeftCell="E1" zoomScale="85" zoomScaleNormal="85" workbookViewId="0">
      <selection activeCell="F25" sqref="F25:L31"/>
    </sheetView>
  </sheetViews>
  <sheetFormatPr baseColWidth="10" defaultRowHeight="15" x14ac:dyDescent="0.25"/>
  <cols>
    <col min="1" max="1" width="3" customWidth="1"/>
    <col min="2" max="2" width="21" customWidth="1"/>
    <col min="3" max="3" width="13.7109375" customWidth="1"/>
    <col min="4" max="16" width="7.7109375" customWidth="1"/>
    <col min="19" max="19" width="7.7109375" customWidth="1"/>
  </cols>
  <sheetData>
    <row r="2" spans="2:19" ht="15.75" thickBot="1" x14ac:dyDescent="0.3">
      <c r="B2" s="1" t="s">
        <v>1</v>
      </c>
      <c r="F2" s="74" t="s">
        <v>8</v>
      </c>
      <c r="G2" s="74"/>
      <c r="H2" s="74"/>
      <c r="I2" s="74"/>
      <c r="J2" s="74"/>
      <c r="K2" s="71" t="s">
        <v>80</v>
      </c>
      <c r="L2" s="71" t="s">
        <v>81</v>
      </c>
      <c r="Q2" s="1" t="s">
        <v>139</v>
      </c>
    </row>
    <row r="3" spans="2:19" x14ac:dyDescent="0.25">
      <c r="B3" s="57" t="s">
        <v>2</v>
      </c>
      <c r="D3" s="57" t="s">
        <v>94</v>
      </c>
      <c r="F3" s="179" t="s">
        <v>14</v>
      </c>
      <c r="G3" s="180"/>
      <c r="H3" s="180"/>
      <c r="I3" s="180"/>
      <c r="J3" s="181"/>
      <c r="K3" s="72">
        <v>15</v>
      </c>
      <c r="L3" s="73">
        <v>17</v>
      </c>
      <c r="N3" s="10" t="s">
        <v>94</v>
      </c>
      <c r="O3" s="60">
        <f>'Calculs Mixte'!E3</f>
        <v>6</v>
      </c>
      <c r="Q3" s="57">
        <v>0</v>
      </c>
      <c r="S3" s="57" t="s">
        <v>94</v>
      </c>
    </row>
    <row r="4" spans="2:19" ht="15.75" thickBot="1" x14ac:dyDescent="0.3">
      <c r="B4" s="58" t="s">
        <v>3</v>
      </c>
      <c r="D4" s="59">
        <f>MATCH('Maintenance Mixte'!I4,'Liste Mixte'!B3:B6,0)</f>
        <v>1</v>
      </c>
      <c r="F4" s="176" t="s">
        <v>15</v>
      </c>
      <c r="G4" s="177"/>
      <c r="H4" s="177"/>
      <c r="I4" s="177"/>
      <c r="J4" s="178"/>
      <c r="K4" s="36">
        <v>19</v>
      </c>
      <c r="L4" s="37">
        <v>50</v>
      </c>
      <c r="N4" s="11" t="s">
        <v>133</v>
      </c>
      <c r="O4" s="61">
        <f>INDEX(K3:L11,O3,1)</f>
        <v>81.5</v>
      </c>
      <c r="Q4" s="58">
        <v>0.5</v>
      </c>
      <c r="S4" s="59">
        <f>MATCH('Maintenance Mixte'!I12,'Liste Mixte'!Q3:Q9,0)</f>
        <v>7</v>
      </c>
    </row>
    <row r="5" spans="2:19" ht="15.75" thickBot="1" x14ac:dyDescent="0.3">
      <c r="B5" s="58" t="s">
        <v>4</v>
      </c>
      <c r="F5" s="176" t="s">
        <v>16</v>
      </c>
      <c r="G5" s="177"/>
      <c r="H5" s="177"/>
      <c r="I5" s="177"/>
      <c r="J5" s="178"/>
      <c r="K5" s="36">
        <v>90</v>
      </c>
      <c r="L5" s="37">
        <v>8</v>
      </c>
      <c r="N5" s="12" t="s">
        <v>81</v>
      </c>
      <c r="O5" s="62">
        <f>INDEX(K3:L11,O3,2)</f>
        <v>100</v>
      </c>
      <c r="Q5" s="58">
        <v>1</v>
      </c>
    </row>
    <row r="6" spans="2:19" ht="15.75" thickBot="1" x14ac:dyDescent="0.3">
      <c r="B6" s="59" t="s">
        <v>5</v>
      </c>
      <c r="F6" s="176" t="s">
        <v>17</v>
      </c>
      <c r="G6" s="177"/>
      <c r="H6" s="177"/>
      <c r="I6" s="177"/>
      <c r="J6" s="178"/>
      <c r="K6" s="36">
        <v>80</v>
      </c>
      <c r="L6" s="37">
        <v>9</v>
      </c>
      <c r="Q6" s="58">
        <v>1.5</v>
      </c>
    </row>
    <row r="7" spans="2:19" x14ac:dyDescent="0.25">
      <c r="F7" s="176" t="s">
        <v>18</v>
      </c>
      <c r="G7" s="177"/>
      <c r="H7" s="177"/>
      <c r="I7" s="177"/>
      <c r="J7" s="178"/>
      <c r="K7" s="36">
        <v>43.625</v>
      </c>
      <c r="L7" s="37">
        <v>72</v>
      </c>
      <c r="Q7" s="58">
        <v>2</v>
      </c>
    </row>
    <row r="8" spans="2:19" ht="15.75" thickBot="1" x14ac:dyDescent="0.3">
      <c r="B8" s="1" t="s">
        <v>13</v>
      </c>
      <c r="F8" s="176" t="s">
        <v>19</v>
      </c>
      <c r="G8" s="177"/>
      <c r="H8" s="177"/>
      <c r="I8" s="177"/>
      <c r="J8" s="178"/>
      <c r="K8" s="36">
        <v>81.5</v>
      </c>
      <c r="L8" s="37">
        <v>100</v>
      </c>
      <c r="Q8" s="58">
        <v>2.5</v>
      </c>
    </row>
    <row r="9" spans="2:19" ht="15.75" thickBot="1" x14ac:dyDescent="0.3">
      <c r="B9" s="54">
        <v>0.5</v>
      </c>
      <c r="D9" s="57" t="s">
        <v>94</v>
      </c>
      <c r="F9" s="176" t="s">
        <v>20</v>
      </c>
      <c r="G9" s="177"/>
      <c r="H9" s="177"/>
      <c r="I9" s="177"/>
      <c r="J9" s="178"/>
      <c r="K9" s="36">
        <v>80.5</v>
      </c>
      <c r="L9" s="37">
        <v>43</v>
      </c>
      <c r="Q9" s="59">
        <v>3</v>
      </c>
    </row>
    <row r="10" spans="2:19" ht="15.75" thickBot="1" x14ac:dyDescent="0.3">
      <c r="B10" s="55">
        <v>1</v>
      </c>
      <c r="D10" s="59">
        <f>MATCH('Maintenance Mixte'!I7,'Liste Mixte'!B9:B38,0)</f>
        <v>12</v>
      </c>
      <c r="F10" s="176" t="s">
        <v>21</v>
      </c>
      <c r="G10" s="177"/>
      <c r="H10" s="177"/>
      <c r="I10" s="177"/>
      <c r="J10" s="178"/>
      <c r="K10" s="36">
        <v>80</v>
      </c>
      <c r="L10" s="37">
        <v>55</v>
      </c>
    </row>
    <row r="11" spans="2:19" ht="15.75" thickBot="1" x14ac:dyDescent="0.3">
      <c r="B11" s="55">
        <v>1.5</v>
      </c>
      <c r="F11" s="184" t="s">
        <v>22</v>
      </c>
      <c r="G11" s="185"/>
      <c r="H11" s="185"/>
      <c r="I11" s="185"/>
      <c r="J11" s="186"/>
      <c r="K11" s="38">
        <v>80</v>
      </c>
      <c r="L11" s="39">
        <v>150</v>
      </c>
    </row>
    <row r="12" spans="2:19" ht="15.75" thickBot="1" x14ac:dyDescent="0.3">
      <c r="B12" s="55">
        <v>2</v>
      </c>
      <c r="Q12" s="1" t="s">
        <v>138</v>
      </c>
    </row>
    <row r="13" spans="2:19" ht="15.75" thickBot="1" x14ac:dyDescent="0.3">
      <c r="B13" s="55">
        <v>2.5</v>
      </c>
      <c r="F13" s="1" t="s">
        <v>93</v>
      </c>
      <c r="Q13" s="57">
        <v>0</v>
      </c>
      <c r="S13" s="57" t="s">
        <v>94</v>
      </c>
    </row>
    <row r="14" spans="2:19" ht="15.75" thickBot="1" x14ac:dyDescent="0.3">
      <c r="B14" s="55">
        <v>3</v>
      </c>
      <c r="F14" s="187" t="s">
        <v>23</v>
      </c>
      <c r="G14" s="188"/>
      <c r="J14" s="57" t="s">
        <v>94</v>
      </c>
      <c r="Q14" s="58">
        <v>0.5</v>
      </c>
      <c r="S14" s="59">
        <f>MATCH('Maintenance Mixte'!I10,'Liste Mixte'!Q13:Q25,0)</f>
        <v>7</v>
      </c>
    </row>
    <row r="15" spans="2:19" ht="15.75" thickBot="1" x14ac:dyDescent="0.3">
      <c r="B15" s="55">
        <v>3.5</v>
      </c>
      <c r="F15" s="189" t="s">
        <v>24</v>
      </c>
      <c r="G15" s="190"/>
      <c r="J15" s="59">
        <f>MATCH('Maintenance Mixte'!I8,'Liste Mixte'!F14:F22,0)</f>
        <v>5</v>
      </c>
      <c r="Q15" s="58">
        <v>1</v>
      </c>
    </row>
    <row r="16" spans="2:19" x14ac:dyDescent="0.25">
      <c r="B16" s="55">
        <v>4</v>
      </c>
      <c r="F16" s="189" t="s">
        <v>25</v>
      </c>
      <c r="G16" s="190"/>
      <c r="Q16" s="58">
        <v>1.5</v>
      </c>
    </row>
    <row r="17" spans="2:17" x14ac:dyDescent="0.25">
      <c r="B17" s="55">
        <v>4.5</v>
      </c>
      <c r="F17" s="189" t="s">
        <v>26</v>
      </c>
      <c r="G17" s="190"/>
      <c r="Q17" s="58">
        <v>2</v>
      </c>
    </row>
    <row r="18" spans="2:17" x14ac:dyDescent="0.25">
      <c r="B18" s="55">
        <v>5</v>
      </c>
      <c r="F18" s="189" t="s">
        <v>27</v>
      </c>
      <c r="G18" s="190"/>
      <c r="Q18" s="58">
        <v>2.5</v>
      </c>
    </row>
    <row r="19" spans="2:17" x14ac:dyDescent="0.25">
      <c r="B19" s="55">
        <v>5.5</v>
      </c>
      <c r="F19" s="189" t="s">
        <v>28</v>
      </c>
      <c r="G19" s="190"/>
      <c r="Q19" s="58">
        <v>3</v>
      </c>
    </row>
    <row r="20" spans="2:17" x14ac:dyDescent="0.25">
      <c r="B20" s="55">
        <v>6</v>
      </c>
      <c r="F20" s="189" t="s">
        <v>29</v>
      </c>
      <c r="G20" s="190"/>
      <c r="Q20" s="89">
        <v>3.5</v>
      </c>
    </row>
    <row r="21" spans="2:17" x14ac:dyDescent="0.25">
      <c r="B21" s="55">
        <v>6.5</v>
      </c>
      <c r="F21" s="189" t="s">
        <v>30</v>
      </c>
      <c r="G21" s="190"/>
      <c r="Q21" s="89">
        <v>4</v>
      </c>
    </row>
    <row r="22" spans="2:17" ht="15.75" thickBot="1" x14ac:dyDescent="0.3">
      <c r="B22" s="55">
        <v>7</v>
      </c>
      <c r="F22" s="182" t="s">
        <v>31</v>
      </c>
      <c r="G22" s="183"/>
      <c r="Q22" s="89">
        <v>4.5</v>
      </c>
    </row>
    <row r="23" spans="2:17" x14ac:dyDescent="0.25">
      <c r="B23" s="55">
        <v>7.5</v>
      </c>
      <c r="Q23" s="89">
        <v>5</v>
      </c>
    </row>
    <row r="24" spans="2:17" ht="15.75" thickBot="1" x14ac:dyDescent="0.3">
      <c r="B24" s="55">
        <v>8</v>
      </c>
      <c r="F24" s="1" t="s">
        <v>112</v>
      </c>
      <c r="Q24" s="89">
        <v>5.5</v>
      </c>
    </row>
    <row r="25" spans="2:17" ht="15.75" thickBot="1" x14ac:dyDescent="0.3">
      <c r="B25" s="55">
        <v>8.5</v>
      </c>
      <c r="F25" s="187" t="s">
        <v>105</v>
      </c>
      <c r="G25" s="192"/>
      <c r="H25" s="192"/>
      <c r="I25" s="192"/>
      <c r="J25" s="192"/>
      <c r="K25" s="192"/>
      <c r="L25" s="188"/>
      <c r="N25" s="57" t="s">
        <v>94</v>
      </c>
      <c r="Q25" s="90">
        <v>6</v>
      </c>
    </row>
    <row r="26" spans="2:17" ht="15.75" thickBot="1" x14ac:dyDescent="0.3">
      <c r="B26" s="55">
        <v>9</v>
      </c>
      <c r="F26" s="189" t="s">
        <v>106</v>
      </c>
      <c r="G26" s="167"/>
      <c r="H26" s="167"/>
      <c r="I26" s="167"/>
      <c r="J26" s="167"/>
      <c r="K26" s="167"/>
      <c r="L26" s="190"/>
      <c r="N26" s="59">
        <f>MATCH('Maintenance Mixte'!I11,'Liste Mixte'!F25:F31,0)</f>
        <v>7</v>
      </c>
    </row>
    <row r="27" spans="2:17" x14ac:dyDescent="0.25">
      <c r="B27" s="55">
        <v>9.5</v>
      </c>
      <c r="F27" s="189" t="s">
        <v>107</v>
      </c>
      <c r="G27" s="167"/>
      <c r="H27" s="167"/>
      <c r="I27" s="167"/>
      <c r="J27" s="167"/>
      <c r="K27" s="167"/>
      <c r="L27" s="190"/>
    </row>
    <row r="28" spans="2:17" x14ac:dyDescent="0.25">
      <c r="B28" s="55">
        <v>10</v>
      </c>
      <c r="F28" s="189" t="s">
        <v>108</v>
      </c>
      <c r="G28" s="167"/>
      <c r="H28" s="167"/>
      <c r="I28" s="167"/>
      <c r="J28" s="167"/>
      <c r="K28" s="167"/>
      <c r="L28" s="190"/>
    </row>
    <row r="29" spans="2:17" x14ac:dyDescent="0.25">
      <c r="B29" s="55">
        <v>10.5</v>
      </c>
      <c r="F29" s="189" t="s">
        <v>109</v>
      </c>
      <c r="G29" s="167"/>
      <c r="H29" s="167"/>
      <c r="I29" s="167"/>
      <c r="J29" s="167"/>
      <c r="K29" s="167"/>
      <c r="L29" s="190"/>
    </row>
    <row r="30" spans="2:17" x14ac:dyDescent="0.25">
      <c r="B30" s="55">
        <v>11</v>
      </c>
      <c r="F30" s="189" t="s">
        <v>110</v>
      </c>
      <c r="G30" s="167"/>
      <c r="H30" s="167"/>
      <c r="I30" s="167"/>
      <c r="J30" s="167"/>
      <c r="K30" s="167"/>
      <c r="L30" s="190"/>
    </row>
    <row r="31" spans="2:17" ht="15.75" thickBot="1" x14ac:dyDescent="0.3">
      <c r="B31" s="55">
        <v>11.5</v>
      </c>
      <c r="F31" s="182" t="s">
        <v>111</v>
      </c>
      <c r="G31" s="191"/>
      <c r="H31" s="191"/>
      <c r="I31" s="191"/>
      <c r="J31" s="191"/>
      <c r="K31" s="191"/>
      <c r="L31" s="183"/>
    </row>
    <row r="32" spans="2:17" x14ac:dyDescent="0.25">
      <c r="B32" s="55">
        <v>12</v>
      </c>
    </row>
    <row r="33" spans="2:2" x14ac:dyDescent="0.25">
      <c r="B33" s="55">
        <v>12.5</v>
      </c>
    </row>
    <row r="34" spans="2:2" x14ac:dyDescent="0.25">
      <c r="B34" s="55">
        <v>13</v>
      </c>
    </row>
    <row r="35" spans="2:2" x14ac:dyDescent="0.25">
      <c r="B35" s="55">
        <v>13.5</v>
      </c>
    </row>
    <row r="36" spans="2:2" x14ac:dyDescent="0.25">
      <c r="B36" s="55">
        <v>14</v>
      </c>
    </row>
    <row r="37" spans="2:2" x14ac:dyDescent="0.25">
      <c r="B37" s="55">
        <v>14.5</v>
      </c>
    </row>
    <row r="38" spans="2:2" ht="15.75" thickBot="1" x14ac:dyDescent="0.3">
      <c r="B38" s="56">
        <v>15</v>
      </c>
    </row>
    <row r="51" spans="3:17" x14ac:dyDescent="0.25">
      <c r="C51" s="41"/>
      <c r="D51" s="41"/>
      <c r="E51" s="41"/>
      <c r="F51" s="41"/>
      <c r="G51" s="41"/>
      <c r="H51" s="41"/>
      <c r="I51" s="41"/>
      <c r="J51" s="41"/>
      <c r="K51" s="41"/>
      <c r="L51" s="41"/>
      <c r="M51" s="41"/>
      <c r="N51" s="41"/>
      <c r="O51" s="41"/>
      <c r="P51" s="41"/>
      <c r="Q51" s="41"/>
    </row>
  </sheetData>
  <mergeCells count="25">
    <mergeCell ref="F31:L31"/>
    <mergeCell ref="F25:L25"/>
    <mergeCell ref="F26:L26"/>
    <mergeCell ref="F27:L27"/>
    <mergeCell ref="F28:L28"/>
    <mergeCell ref="F29:L29"/>
    <mergeCell ref="F30:L30"/>
    <mergeCell ref="F22:G22"/>
    <mergeCell ref="F9:J9"/>
    <mergeCell ref="F10:J10"/>
    <mergeCell ref="F11:J11"/>
    <mergeCell ref="F14:G14"/>
    <mergeCell ref="F15:G15"/>
    <mergeCell ref="F16:G16"/>
    <mergeCell ref="F17:G17"/>
    <mergeCell ref="F18:G18"/>
    <mergeCell ref="F19:G19"/>
    <mergeCell ref="F20:G20"/>
    <mergeCell ref="F21:G21"/>
    <mergeCell ref="F8:J8"/>
    <mergeCell ref="F3:J3"/>
    <mergeCell ref="F4:J4"/>
    <mergeCell ref="F5:J5"/>
    <mergeCell ref="F6:J6"/>
    <mergeCell ref="F7:J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1"/>
  <sheetViews>
    <sheetView zoomScale="85" zoomScaleNormal="85" workbookViewId="0">
      <selection activeCell="N40" sqref="N40"/>
    </sheetView>
  </sheetViews>
  <sheetFormatPr baseColWidth="10" defaultRowHeight="15" x14ac:dyDescent="0.25"/>
  <cols>
    <col min="1" max="1" width="3" customWidth="1"/>
    <col min="2" max="2" width="21" customWidth="1"/>
    <col min="3" max="3" width="13.7109375" customWidth="1"/>
    <col min="4" max="16" width="7.7109375" customWidth="1"/>
    <col min="19" max="19" width="7.7109375" customWidth="1"/>
  </cols>
  <sheetData>
    <row r="2" spans="2:19" ht="15.75" thickBot="1" x14ac:dyDescent="0.3">
      <c r="B2" s="1" t="s">
        <v>1</v>
      </c>
      <c r="F2" s="74" t="s">
        <v>8</v>
      </c>
      <c r="G2" s="74"/>
      <c r="H2" s="74"/>
      <c r="I2" s="74"/>
      <c r="J2" s="74"/>
      <c r="K2" s="71" t="s">
        <v>80</v>
      </c>
      <c r="L2" s="71" t="s">
        <v>81</v>
      </c>
      <c r="Q2" s="1" t="s">
        <v>139</v>
      </c>
    </row>
    <row r="3" spans="2:19" x14ac:dyDescent="0.25">
      <c r="B3" s="57" t="s">
        <v>2</v>
      </c>
      <c r="D3" s="57" t="s">
        <v>94</v>
      </c>
      <c r="F3" s="179" t="s">
        <v>14</v>
      </c>
      <c r="G3" s="180"/>
      <c r="H3" s="180"/>
      <c r="I3" s="180"/>
      <c r="J3" s="181"/>
      <c r="K3" s="72">
        <v>15</v>
      </c>
      <c r="L3" s="73">
        <v>17</v>
      </c>
      <c r="N3" s="10" t="s">
        <v>94</v>
      </c>
      <c r="O3" s="60">
        <f>'Calculs préventive'!C3</f>
        <v>5</v>
      </c>
      <c r="Q3" s="57">
        <v>0</v>
      </c>
      <c r="S3" s="57" t="s">
        <v>94</v>
      </c>
    </row>
    <row r="4" spans="2:19" ht="15.75" thickBot="1" x14ac:dyDescent="0.3">
      <c r="B4" s="58" t="s">
        <v>3</v>
      </c>
      <c r="D4" s="59">
        <f>MATCH('Maintenance Préventive'!I13,'Liste Préventive'!B3:B6,0)</f>
        <v>2</v>
      </c>
      <c r="F4" s="176" t="s">
        <v>15</v>
      </c>
      <c r="G4" s="177"/>
      <c r="H4" s="177"/>
      <c r="I4" s="177"/>
      <c r="J4" s="178"/>
      <c r="K4" s="36">
        <v>19</v>
      </c>
      <c r="L4" s="37">
        <v>50</v>
      </c>
      <c r="N4" s="11" t="s">
        <v>133</v>
      </c>
      <c r="O4" s="61">
        <f>INDEX(K3:L11,O3,1)</f>
        <v>43.625</v>
      </c>
      <c r="Q4" s="58">
        <v>0.5</v>
      </c>
      <c r="S4" s="59">
        <f>MATCH('Maintenance Préventive'!I21,'Liste Préventive'!Q3:Q9,0)</f>
        <v>4</v>
      </c>
    </row>
    <row r="5" spans="2:19" ht="15.75" thickBot="1" x14ac:dyDescent="0.3">
      <c r="B5" s="58" t="s">
        <v>4</v>
      </c>
      <c r="F5" s="176" t="s">
        <v>16</v>
      </c>
      <c r="G5" s="177"/>
      <c r="H5" s="177"/>
      <c r="I5" s="177"/>
      <c r="J5" s="178"/>
      <c r="K5" s="36">
        <v>90</v>
      </c>
      <c r="L5" s="37">
        <v>8</v>
      </c>
      <c r="N5" s="12" t="s">
        <v>81</v>
      </c>
      <c r="O5" s="62">
        <f>INDEX(K3:L11,O3,2)</f>
        <v>72</v>
      </c>
      <c r="Q5" s="58">
        <v>1</v>
      </c>
    </row>
    <row r="6" spans="2:19" ht="15.75" thickBot="1" x14ac:dyDescent="0.3">
      <c r="B6" s="59" t="s">
        <v>5</v>
      </c>
      <c r="F6" s="176" t="s">
        <v>17</v>
      </c>
      <c r="G6" s="177"/>
      <c r="H6" s="177"/>
      <c r="I6" s="177"/>
      <c r="J6" s="178"/>
      <c r="K6" s="36">
        <v>80</v>
      </c>
      <c r="L6" s="37">
        <v>9</v>
      </c>
      <c r="Q6" s="58">
        <v>1.5</v>
      </c>
    </row>
    <row r="7" spans="2:19" x14ac:dyDescent="0.25">
      <c r="F7" s="176" t="s">
        <v>18</v>
      </c>
      <c r="G7" s="177"/>
      <c r="H7" s="177"/>
      <c r="I7" s="177"/>
      <c r="J7" s="178"/>
      <c r="K7" s="36">
        <v>43.625</v>
      </c>
      <c r="L7" s="37">
        <v>72</v>
      </c>
      <c r="Q7" s="58">
        <v>2</v>
      </c>
    </row>
    <row r="8" spans="2:19" ht="15.75" thickBot="1" x14ac:dyDescent="0.3">
      <c r="B8" s="1" t="s">
        <v>13</v>
      </c>
      <c r="F8" s="176" t="s">
        <v>19</v>
      </c>
      <c r="G8" s="177"/>
      <c r="H8" s="177"/>
      <c r="I8" s="177"/>
      <c r="J8" s="178"/>
      <c r="K8" s="36">
        <v>81.5</v>
      </c>
      <c r="L8" s="37">
        <v>100</v>
      </c>
      <c r="Q8" s="58">
        <v>2.5</v>
      </c>
    </row>
    <row r="9" spans="2:19" ht="15.75" thickBot="1" x14ac:dyDescent="0.3">
      <c r="B9" s="54">
        <v>0.5</v>
      </c>
      <c r="D9" s="57" t="s">
        <v>94</v>
      </c>
      <c r="F9" s="176" t="s">
        <v>20</v>
      </c>
      <c r="G9" s="177"/>
      <c r="H9" s="177"/>
      <c r="I9" s="177"/>
      <c r="J9" s="178"/>
      <c r="K9" s="36">
        <v>80.5</v>
      </c>
      <c r="L9" s="37">
        <v>43</v>
      </c>
      <c r="Q9" s="59">
        <v>3</v>
      </c>
    </row>
    <row r="10" spans="2:19" ht="15.75" thickBot="1" x14ac:dyDescent="0.3">
      <c r="B10" s="55">
        <v>1</v>
      </c>
      <c r="D10" s="59">
        <f>MATCH('Maintenance Préventive'!I16,'Liste Préventive'!B9:B38,0)</f>
        <v>16</v>
      </c>
      <c r="F10" s="176" t="s">
        <v>21</v>
      </c>
      <c r="G10" s="177"/>
      <c r="H10" s="177"/>
      <c r="I10" s="177"/>
      <c r="J10" s="178"/>
      <c r="K10" s="36">
        <v>80</v>
      </c>
      <c r="L10" s="37">
        <v>55</v>
      </c>
    </row>
    <row r="11" spans="2:19" ht="15.75" thickBot="1" x14ac:dyDescent="0.3">
      <c r="B11" s="55">
        <v>1.5</v>
      </c>
      <c r="F11" s="184" t="s">
        <v>22</v>
      </c>
      <c r="G11" s="185"/>
      <c r="H11" s="185"/>
      <c r="I11" s="185"/>
      <c r="J11" s="186"/>
      <c r="K11" s="38">
        <v>80</v>
      </c>
      <c r="L11" s="39">
        <v>150</v>
      </c>
    </row>
    <row r="12" spans="2:19" ht="15.75" thickBot="1" x14ac:dyDescent="0.3">
      <c r="B12" s="55">
        <v>2</v>
      </c>
      <c r="Q12" s="1" t="s">
        <v>138</v>
      </c>
    </row>
    <row r="13" spans="2:19" ht="15.75" thickBot="1" x14ac:dyDescent="0.3">
      <c r="B13" s="55">
        <v>2.5</v>
      </c>
      <c r="F13" s="1" t="s">
        <v>93</v>
      </c>
      <c r="Q13" s="57">
        <v>0</v>
      </c>
      <c r="S13" s="57" t="s">
        <v>94</v>
      </c>
    </row>
    <row r="14" spans="2:19" ht="15.75" thickBot="1" x14ac:dyDescent="0.3">
      <c r="B14" s="55">
        <v>3</v>
      </c>
      <c r="F14" s="187" t="s">
        <v>23</v>
      </c>
      <c r="G14" s="188"/>
      <c r="J14" s="57" t="s">
        <v>94</v>
      </c>
      <c r="Q14" s="58">
        <v>0.5</v>
      </c>
      <c r="S14" s="59">
        <f>MATCH('Maintenance Préventive'!I19,'Liste Préventive'!Q13:Q25,0)</f>
        <v>7</v>
      </c>
    </row>
    <row r="15" spans="2:19" ht="15.75" thickBot="1" x14ac:dyDescent="0.3">
      <c r="B15" s="55">
        <v>3.5</v>
      </c>
      <c r="F15" s="189" t="s">
        <v>24</v>
      </c>
      <c r="G15" s="190"/>
      <c r="J15" s="59">
        <f>MATCH('Maintenance Préventive'!I17,'Liste Préventive'!F14:F22,0)</f>
        <v>3</v>
      </c>
      <c r="Q15" s="58">
        <v>1</v>
      </c>
    </row>
    <row r="16" spans="2:19" x14ac:dyDescent="0.25">
      <c r="B16" s="55">
        <v>4</v>
      </c>
      <c r="F16" s="189" t="s">
        <v>25</v>
      </c>
      <c r="G16" s="190"/>
      <c r="Q16" s="58">
        <v>1.5</v>
      </c>
    </row>
    <row r="17" spans="2:17" x14ac:dyDescent="0.25">
      <c r="B17" s="55">
        <v>4.5</v>
      </c>
      <c r="F17" s="189" t="s">
        <v>26</v>
      </c>
      <c r="G17" s="190"/>
      <c r="Q17" s="58">
        <v>2</v>
      </c>
    </row>
    <row r="18" spans="2:17" x14ac:dyDescent="0.25">
      <c r="B18" s="55">
        <v>5</v>
      </c>
      <c r="F18" s="189" t="s">
        <v>27</v>
      </c>
      <c r="G18" s="190"/>
      <c r="Q18" s="58">
        <v>2.5</v>
      </c>
    </row>
    <row r="19" spans="2:17" x14ac:dyDescent="0.25">
      <c r="B19" s="55">
        <v>5.5</v>
      </c>
      <c r="F19" s="189" t="s">
        <v>28</v>
      </c>
      <c r="G19" s="190"/>
      <c r="Q19" s="58">
        <v>3</v>
      </c>
    </row>
    <row r="20" spans="2:17" x14ac:dyDescent="0.25">
      <c r="B20" s="55">
        <v>6</v>
      </c>
      <c r="F20" s="189" t="s">
        <v>29</v>
      </c>
      <c r="G20" s="190"/>
      <c r="Q20" s="89">
        <v>3.5</v>
      </c>
    </row>
    <row r="21" spans="2:17" x14ac:dyDescent="0.25">
      <c r="B21" s="55">
        <v>6.5</v>
      </c>
      <c r="F21" s="189" t="s">
        <v>30</v>
      </c>
      <c r="G21" s="190"/>
      <c r="Q21" s="89">
        <v>4</v>
      </c>
    </row>
    <row r="22" spans="2:17" ht="15.75" thickBot="1" x14ac:dyDescent="0.3">
      <c r="B22" s="55">
        <v>7</v>
      </c>
      <c r="F22" s="182" t="s">
        <v>31</v>
      </c>
      <c r="G22" s="183"/>
      <c r="Q22" s="89">
        <v>4.5</v>
      </c>
    </row>
    <row r="23" spans="2:17" x14ac:dyDescent="0.25">
      <c r="B23" s="55">
        <v>7.5</v>
      </c>
      <c r="Q23" s="89">
        <v>5</v>
      </c>
    </row>
    <row r="24" spans="2:17" ht="15.75" thickBot="1" x14ac:dyDescent="0.3">
      <c r="B24" s="55">
        <v>8</v>
      </c>
      <c r="F24" s="1" t="s">
        <v>112</v>
      </c>
      <c r="Q24" s="89">
        <v>5.5</v>
      </c>
    </row>
    <row r="25" spans="2:17" ht="15.75" thickBot="1" x14ac:dyDescent="0.3">
      <c r="B25" s="55">
        <v>8.5</v>
      </c>
      <c r="F25" s="187" t="s">
        <v>105</v>
      </c>
      <c r="G25" s="192"/>
      <c r="H25" s="192"/>
      <c r="I25" s="192"/>
      <c r="J25" s="192"/>
      <c r="K25" s="192"/>
      <c r="L25" s="188"/>
      <c r="N25" s="57" t="s">
        <v>94</v>
      </c>
      <c r="Q25" s="90">
        <v>6</v>
      </c>
    </row>
    <row r="26" spans="2:17" ht="15.75" thickBot="1" x14ac:dyDescent="0.3">
      <c r="B26" s="55">
        <v>9</v>
      </c>
      <c r="F26" s="189" t="s">
        <v>106</v>
      </c>
      <c r="G26" s="167"/>
      <c r="H26" s="167"/>
      <c r="I26" s="167"/>
      <c r="J26" s="167"/>
      <c r="K26" s="167"/>
      <c r="L26" s="190"/>
      <c r="N26" s="59">
        <f>MATCH('Maintenance Préventive'!I20,'Liste Préventive'!F25:F31,0)</f>
        <v>3</v>
      </c>
    </row>
    <row r="27" spans="2:17" x14ac:dyDescent="0.25">
      <c r="B27" s="55">
        <v>9.5</v>
      </c>
      <c r="F27" s="189" t="s">
        <v>107</v>
      </c>
      <c r="G27" s="167"/>
      <c r="H27" s="167"/>
      <c r="I27" s="167"/>
      <c r="J27" s="167"/>
      <c r="K27" s="167"/>
      <c r="L27" s="190"/>
    </row>
    <row r="28" spans="2:17" x14ac:dyDescent="0.25">
      <c r="B28" s="55">
        <v>10</v>
      </c>
      <c r="F28" s="189" t="s">
        <v>108</v>
      </c>
      <c r="G28" s="167"/>
      <c r="H28" s="167"/>
      <c r="I28" s="167"/>
      <c r="J28" s="167"/>
      <c r="K28" s="167"/>
      <c r="L28" s="190"/>
    </row>
    <row r="29" spans="2:17" x14ac:dyDescent="0.25">
      <c r="B29" s="55">
        <v>10.5</v>
      </c>
      <c r="F29" s="189" t="s">
        <v>109</v>
      </c>
      <c r="G29" s="167"/>
      <c r="H29" s="167"/>
      <c r="I29" s="167"/>
      <c r="J29" s="167"/>
      <c r="K29" s="167"/>
      <c r="L29" s="190"/>
    </row>
    <row r="30" spans="2:17" x14ac:dyDescent="0.25">
      <c r="B30" s="55">
        <v>11</v>
      </c>
      <c r="F30" s="189" t="s">
        <v>110</v>
      </c>
      <c r="G30" s="167"/>
      <c r="H30" s="167"/>
      <c r="I30" s="167"/>
      <c r="J30" s="167"/>
      <c r="K30" s="167"/>
      <c r="L30" s="190"/>
    </row>
    <row r="31" spans="2:17" ht="15.75" thickBot="1" x14ac:dyDescent="0.3">
      <c r="B31" s="55">
        <v>11.5</v>
      </c>
      <c r="F31" s="182" t="s">
        <v>111</v>
      </c>
      <c r="G31" s="191"/>
      <c r="H31" s="191"/>
      <c r="I31" s="191"/>
      <c r="J31" s="191"/>
      <c r="K31" s="191"/>
      <c r="L31" s="183"/>
    </row>
    <row r="32" spans="2:17" x14ac:dyDescent="0.25">
      <c r="B32" s="55">
        <v>12</v>
      </c>
    </row>
    <row r="33" spans="2:2" x14ac:dyDescent="0.25">
      <c r="B33" s="55">
        <v>12.5</v>
      </c>
    </row>
    <row r="34" spans="2:2" x14ac:dyDescent="0.25">
      <c r="B34" s="55">
        <v>13</v>
      </c>
    </row>
    <row r="35" spans="2:2" x14ac:dyDescent="0.25">
      <c r="B35" s="55">
        <v>13.5</v>
      </c>
    </row>
    <row r="36" spans="2:2" x14ac:dyDescent="0.25">
      <c r="B36" s="55">
        <v>14</v>
      </c>
    </row>
    <row r="37" spans="2:2" x14ac:dyDescent="0.25">
      <c r="B37" s="55">
        <v>14.5</v>
      </c>
    </row>
    <row r="38" spans="2:2" ht="15.75" thickBot="1" x14ac:dyDescent="0.3">
      <c r="B38" s="56">
        <v>15</v>
      </c>
    </row>
    <row r="51" spans="3:17" x14ac:dyDescent="0.25">
      <c r="C51" s="41"/>
      <c r="D51" s="41"/>
      <c r="E51" s="41"/>
      <c r="F51" s="41"/>
      <c r="G51" s="41"/>
      <c r="H51" s="41"/>
      <c r="I51" s="41"/>
      <c r="J51" s="41"/>
      <c r="K51" s="41"/>
      <c r="L51" s="41"/>
      <c r="M51" s="41"/>
      <c r="N51" s="41"/>
      <c r="O51" s="41"/>
      <c r="P51" s="41"/>
      <c r="Q51" s="41"/>
    </row>
  </sheetData>
  <mergeCells count="25">
    <mergeCell ref="F3:J3"/>
    <mergeCell ref="F4:J4"/>
    <mergeCell ref="F5:J5"/>
    <mergeCell ref="F6:J6"/>
    <mergeCell ref="F7:J7"/>
    <mergeCell ref="F8:J8"/>
    <mergeCell ref="F9:J9"/>
    <mergeCell ref="F10:J10"/>
    <mergeCell ref="F11:J11"/>
    <mergeCell ref="F25:L25"/>
    <mergeCell ref="F19:G19"/>
    <mergeCell ref="F20:G20"/>
    <mergeCell ref="F21:G21"/>
    <mergeCell ref="F22:G22"/>
    <mergeCell ref="F14:G14"/>
    <mergeCell ref="F15:G15"/>
    <mergeCell ref="F16:G16"/>
    <mergeCell ref="F17:G17"/>
    <mergeCell ref="F18:G18"/>
    <mergeCell ref="F30:L30"/>
    <mergeCell ref="F31:L31"/>
    <mergeCell ref="F26:L26"/>
    <mergeCell ref="F27:L27"/>
    <mergeCell ref="F28:L28"/>
    <mergeCell ref="F29:L2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81"/>
  <sheetViews>
    <sheetView zoomScale="85" zoomScaleNormal="85" workbookViewId="0">
      <selection activeCell="M137" sqref="M137"/>
    </sheetView>
  </sheetViews>
  <sheetFormatPr baseColWidth="10" defaultRowHeight="15" x14ac:dyDescent="0.25"/>
  <cols>
    <col min="2" max="3" width="16.7109375" customWidth="1"/>
    <col min="4" max="16" width="7.7109375" customWidth="1"/>
  </cols>
  <sheetData>
    <row r="2" spans="1:17" ht="15.75" thickBot="1" x14ac:dyDescent="0.3">
      <c r="A2" s="41"/>
      <c r="B2" s="53" t="s">
        <v>98</v>
      </c>
      <c r="C2" s="40"/>
      <c r="D2" s="40"/>
      <c r="E2" s="40"/>
      <c r="F2" s="40"/>
      <c r="G2" s="40"/>
      <c r="H2" s="40"/>
      <c r="I2" s="40"/>
      <c r="J2" s="40"/>
      <c r="K2" s="40"/>
      <c r="L2" s="40"/>
      <c r="M2" s="40"/>
      <c r="N2" s="40"/>
      <c r="O2" s="40"/>
      <c r="P2" s="40"/>
      <c r="Q2" s="41"/>
    </row>
    <row r="3" spans="1:17" ht="39" thickBot="1" x14ac:dyDescent="0.3">
      <c r="A3" s="41"/>
      <c r="B3" s="48" t="s">
        <v>97</v>
      </c>
      <c r="C3" s="49" t="s">
        <v>88</v>
      </c>
      <c r="D3" s="50">
        <v>0</v>
      </c>
      <c r="E3" s="50">
        <v>0.5</v>
      </c>
      <c r="F3" s="50">
        <v>1</v>
      </c>
      <c r="G3" s="50">
        <v>1.5</v>
      </c>
      <c r="H3" s="50">
        <v>2</v>
      </c>
      <c r="I3" s="50">
        <v>2.5</v>
      </c>
      <c r="J3" s="50">
        <v>3</v>
      </c>
      <c r="K3" s="50">
        <v>3.5</v>
      </c>
      <c r="L3" s="50">
        <v>4</v>
      </c>
      <c r="M3" s="50">
        <v>4.5</v>
      </c>
      <c r="N3" s="50">
        <v>5</v>
      </c>
      <c r="O3" s="50">
        <v>5.5</v>
      </c>
      <c r="P3" s="51">
        <v>6</v>
      </c>
      <c r="Q3" s="41"/>
    </row>
    <row r="4" spans="1:17" x14ac:dyDescent="0.25">
      <c r="A4" s="41"/>
      <c r="B4" s="193" t="s">
        <v>23</v>
      </c>
      <c r="C4" s="46" t="s">
        <v>89</v>
      </c>
      <c r="D4" s="46">
        <v>1</v>
      </c>
      <c r="E4" s="46">
        <v>0.97</v>
      </c>
      <c r="F4" s="46">
        <v>0.96</v>
      </c>
      <c r="G4" s="46">
        <v>0.95</v>
      </c>
      <c r="H4" s="46">
        <v>0.95</v>
      </c>
      <c r="I4" s="46">
        <v>0.95</v>
      </c>
      <c r="J4" s="46">
        <v>0.95</v>
      </c>
      <c r="K4" s="46">
        <v>0.95</v>
      </c>
      <c r="L4" s="46">
        <v>0.95</v>
      </c>
      <c r="M4" s="46">
        <v>0.95</v>
      </c>
      <c r="N4" s="46">
        <v>0.95</v>
      </c>
      <c r="O4" s="46">
        <v>0.95</v>
      </c>
      <c r="P4" s="47">
        <v>0.95</v>
      </c>
      <c r="Q4" s="41"/>
    </row>
    <row r="5" spans="1:17" x14ac:dyDescent="0.25">
      <c r="A5" s="41"/>
      <c r="B5" s="194"/>
      <c r="C5" s="42" t="s">
        <v>90</v>
      </c>
      <c r="D5" s="42">
        <v>1</v>
      </c>
      <c r="E5" s="42">
        <v>0.93</v>
      </c>
      <c r="F5" s="42">
        <v>0.92</v>
      </c>
      <c r="G5" s="42">
        <v>0.91</v>
      </c>
      <c r="H5" s="42">
        <v>0.91</v>
      </c>
      <c r="I5" s="42">
        <v>0.91</v>
      </c>
      <c r="J5" s="42">
        <v>0.91</v>
      </c>
      <c r="K5" s="42">
        <v>0.91</v>
      </c>
      <c r="L5" s="42">
        <v>0.91</v>
      </c>
      <c r="M5" s="42">
        <v>0.91</v>
      </c>
      <c r="N5" s="42">
        <v>0.91</v>
      </c>
      <c r="O5" s="42">
        <v>0.91</v>
      </c>
      <c r="P5" s="43">
        <v>0.91</v>
      </c>
      <c r="Q5" s="41"/>
    </row>
    <row r="6" spans="1:17" x14ac:dyDescent="0.25">
      <c r="A6" s="41"/>
      <c r="B6" s="194"/>
      <c r="C6" s="42" t="s">
        <v>91</v>
      </c>
      <c r="D6" s="42">
        <v>1</v>
      </c>
      <c r="E6" s="42">
        <v>0.88</v>
      </c>
      <c r="F6" s="42">
        <v>0.86</v>
      </c>
      <c r="G6" s="42">
        <v>0.86</v>
      </c>
      <c r="H6" s="42">
        <v>0.85</v>
      </c>
      <c r="I6" s="42">
        <v>0.85</v>
      </c>
      <c r="J6" s="42">
        <v>0.85</v>
      </c>
      <c r="K6" s="42">
        <v>0.85</v>
      </c>
      <c r="L6" s="42">
        <v>0.85</v>
      </c>
      <c r="M6" s="42">
        <v>0.85</v>
      </c>
      <c r="N6" s="42">
        <v>0.85</v>
      </c>
      <c r="O6" s="42">
        <v>0.85</v>
      </c>
      <c r="P6" s="43">
        <v>0.85</v>
      </c>
      <c r="Q6" s="41"/>
    </row>
    <row r="7" spans="1:17" x14ac:dyDescent="0.25">
      <c r="A7" s="41"/>
      <c r="B7" s="194"/>
      <c r="C7" s="42" t="s">
        <v>92</v>
      </c>
      <c r="D7" s="42">
        <v>1</v>
      </c>
      <c r="E7" s="42">
        <v>0.81</v>
      </c>
      <c r="F7" s="42">
        <v>0.8</v>
      </c>
      <c r="G7" s="42">
        <v>0.8</v>
      </c>
      <c r="H7" s="42">
        <v>0.8</v>
      </c>
      <c r="I7" s="42">
        <v>0.8</v>
      </c>
      <c r="J7" s="42">
        <v>0.8</v>
      </c>
      <c r="K7" s="42">
        <v>0.8</v>
      </c>
      <c r="L7" s="42">
        <v>0.8</v>
      </c>
      <c r="M7" s="42">
        <v>0.8</v>
      </c>
      <c r="N7" s="42">
        <v>0.8</v>
      </c>
      <c r="O7" s="42">
        <v>0.8</v>
      </c>
      <c r="P7" s="43">
        <v>0.8</v>
      </c>
      <c r="Q7" s="41"/>
    </row>
    <row r="8" spans="1:17" x14ac:dyDescent="0.25">
      <c r="A8" s="41"/>
      <c r="B8" s="194" t="s">
        <v>24</v>
      </c>
      <c r="C8" s="42" t="s">
        <v>89</v>
      </c>
      <c r="D8" s="42">
        <v>1</v>
      </c>
      <c r="E8" s="42">
        <v>0.98</v>
      </c>
      <c r="F8" s="42">
        <v>0.97</v>
      </c>
      <c r="G8" s="42">
        <v>0.97</v>
      </c>
      <c r="H8" s="42">
        <v>0.97</v>
      </c>
      <c r="I8" s="42">
        <v>0.97</v>
      </c>
      <c r="J8" s="42">
        <v>0.97</v>
      </c>
      <c r="K8" s="42">
        <v>0.97</v>
      </c>
      <c r="L8" s="42">
        <v>0.97</v>
      </c>
      <c r="M8" s="42">
        <v>0.97</v>
      </c>
      <c r="N8" s="42">
        <v>0.97</v>
      </c>
      <c r="O8" s="42">
        <v>0.97</v>
      </c>
      <c r="P8" s="43">
        <v>0.97</v>
      </c>
      <c r="Q8" s="41"/>
    </row>
    <row r="9" spans="1:17" x14ac:dyDescent="0.25">
      <c r="A9" s="41"/>
      <c r="B9" s="194"/>
      <c r="C9" s="42" t="s">
        <v>90</v>
      </c>
      <c r="D9" s="42">
        <v>1</v>
      </c>
      <c r="E9" s="42">
        <v>0.95</v>
      </c>
      <c r="F9" s="42">
        <v>0.94</v>
      </c>
      <c r="G9" s="42">
        <v>0.94</v>
      </c>
      <c r="H9" s="42">
        <v>0.94</v>
      </c>
      <c r="I9" s="42">
        <v>0.94</v>
      </c>
      <c r="J9" s="42">
        <v>0.94</v>
      </c>
      <c r="K9" s="42">
        <v>0.94</v>
      </c>
      <c r="L9" s="42">
        <v>0.94</v>
      </c>
      <c r="M9" s="42">
        <v>0.94</v>
      </c>
      <c r="N9" s="42">
        <v>0.94</v>
      </c>
      <c r="O9" s="42">
        <v>0.94</v>
      </c>
      <c r="P9" s="43">
        <v>0.94</v>
      </c>
      <c r="Q9" s="41"/>
    </row>
    <row r="10" spans="1:17" x14ac:dyDescent="0.25">
      <c r="A10" s="41"/>
      <c r="B10" s="194"/>
      <c r="C10" s="42" t="s">
        <v>91</v>
      </c>
      <c r="D10" s="42">
        <v>1</v>
      </c>
      <c r="E10" s="42">
        <v>0.91</v>
      </c>
      <c r="F10" s="42">
        <v>0.9</v>
      </c>
      <c r="G10" s="42">
        <v>0.9</v>
      </c>
      <c r="H10" s="42">
        <v>0.9</v>
      </c>
      <c r="I10" s="42">
        <v>0.9</v>
      </c>
      <c r="J10" s="42">
        <v>0.9</v>
      </c>
      <c r="K10" s="42">
        <v>0.9</v>
      </c>
      <c r="L10" s="42">
        <v>0.9</v>
      </c>
      <c r="M10" s="42">
        <v>0.9</v>
      </c>
      <c r="N10" s="42">
        <v>0.9</v>
      </c>
      <c r="O10" s="42">
        <v>0.9</v>
      </c>
      <c r="P10" s="43">
        <v>0.9</v>
      </c>
      <c r="Q10" s="41"/>
    </row>
    <row r="11" spans="1:17" x14ac:dyDescent="0.25">
      <c r="A11" s="41"/>
      <c r="B11" s="194"/>
      <c r="C11" s="42" t="s">
        <v>92</v>
      </c>
      <c r="D11" s="42">
        <v>1</v>
      </c>
      <c r="E11" s="42">
        <v>0.86</v>
      </c>
      <c r="F11" s="42">
        <v>0.85</v>
      </c>
      <c r="G11" s="42">
        <v>0.85</v>
      </c>
      <c r="H11" s="42">
        <v>0.85</v>
      </c>
      <c r="I11" s="42">
        <v>0.85</v>
      </c>
      <c r="J11" s="42">
        <v>0.85</v>
      </c>
      <c r="K11" s="42">
        <v>0.85</v>
      </c>
      <c r="L11" s="42">
        <v>0.85</v>
      </c>
      <c r="M11" s="42">
        <v>0.85</v>
      </c>
      <c r="N11" s="42">
        <v>0.85</v>
      </c>
      <c r="O11" s="42">
        <v>0.85</v>
      </c>
      <c r="P11" s="43">
        <v>0.85</v>
      </c>
      <c r="Q11" s="41"/>
    </row>
    <row r="12" spans="1:17" x14ac:dyDescent="0.25">
      <c r="A12" s="41"/>
      <c r="B12" s="194" t="s">
        <v>25</v>
      </c>
      <c r="C12" s="42" t="s">
        <v>89</v>
      </c>
      <c r="D12" s="42">
        <v>1</v>
      </c>
      <c r="E12" s="42">
        <v>0.99</v>
      </c>
      <c r="F12" s="42">
        <v>0.98</v>
      </c>
      <c r="G12" s="42">
        <v>0.98</v>
      </c>
      <c r="H12" s="42">
        <v>0.98</v>
      </c>
      <c r="I12" s="42">
        <v>0.98</v>
      </c>
      <c r="J12" s="42">
        <v>0.98</v>
      </c>
      <c r="K12" s="42">
        <v>0.98</v>
      </c>
      <c r="L12" s="42">
        <v>0.98</v>
      </c>
      <c r="M12" s="42">
        <v>0.98</v>
      </c>
      <c r="N12" s="42">
        <v>0.98</v>
      </c>
      <c r="O12" s="42">
        <v>0.98</v>
      </c>
      <c r="P12" s="43">
        <v>0.98</v>
      </c>
      <c r="Q12" s="41"/>
    </row>
    <row r="13" spans="1:17" x14ac:dyDescent="0.25">
      <c r="A13" s="41"/>
      <c r="B13" s="194"/>
      <c r="C13" s="42" t="s">
        <v>90</v>
      </c>
      <c r="D13" s="42">
        <v>1</v>
      </c>
      <c r="E13" s="42">
        <v>0.97</v>
      </c>
      <c r="F13" s="42">
        <v>0.96</v>
      </c>
      <c r="G13" s="42">
        <v>0.96</v>
      </c>
      <c r="H13" s="42">
        <v>0.96</v>
      </c>
      <c r="I13" s="42">
        <v>0.96</v>
      </c>
      <c r="J13" s="42">
        <v>0.96</v>
      </c>
      <c r="K13" s="42">
        <v>0.96</v>
      </c>
      <c r="L13" s="42">
        <v>0.96</v>
      </c>
      <c r="M13" s="42">
        <v>0.96</v>
      </c>
      <c r="N13" s="42">
        <v>0.96</v>
      </c>
      <c r="O13" s="42">
        <v>0.96</v>
      </c>
      <c r="P13" s="43">
        <v>0.96</v>
      </c>
      <c r="Q13" s="41"/>
    </row>
    <row r="14" spans="1:17" x14ac:dyDescent="0.25">
      <c r="A14" s="41"/>
      <c r="B14" s="194"/>
      <c r="C14" s="42" t="s">
        <v>91</v>
      </c>
      <c r="D14" s="42">
        <v>1</v>
      </c>
      <c r="E14" s="42">
        <v>0.94</v>
      </c>
      <c r="F14" s="42">
        <v>0.93</v>
      </c>
      <c r="G14" s="42">
        <v>0.93</v>
      </c>
      <c r="H14" s="42">
        <v>0.93</v>
      </c>
      <c r="I14" s="42">
        <v>0.93</v>
      </c>
      <c r="J14" s="42">
        <v>0.93</v>
      </c>
      <c r="K14" s="42">
        <v>0.93</v>
      </c>
      <c r="L14" s="42">
        <v>0.93</v>
      </c>
      <c r="M14" s="42">
        <v>0.93</v>
      </c>
      <c r="N14" s="42">
        <v>0.93</v>
      </c>
      <c r="O14" s="42">
        <v>0.93</v>
      </c>
      <c r="P14" s="43">
        <v>0.93</v>
      </c>
      <c r="Q14" s="41"/>
    </row>
    <row r="15" spans="1:17" x14ac:dyDescent="0.25">
      <c r="A15" s="41"/>
      <c r="B15" s="194"/>
      <c r="C15" s="42" t="s">
        <v>92</v>
      </c>
      <c r="D15" s="42">
        <v>1</v>
      </c>
      <c r="E15" s="42">
        <v>0.91</v>
      </c>
      <c r="F15" s="42">
        <v>0.9</v>
      </c>
      <c r="G15" s="42">
        <v>0.9</v>
      </c>
      <c r="H15" s="42">
        <v>0.9</v>
      </c>
      <c r="I15" s="42">
        <v>0.9</v>
      </c>
      <c r="J15" s="42">
        <v>0.9</v>
      </c>
      <c r="K15" s="42">
        <v>0.9</v>
      </c>
      <c r="L15" s="42">
        <v>0.9</v>
      </c>
      <c r="M15" s="42">
        <v>0.9</v>
      </c>
      <c r="N15" s="42">
        <v>0.9</v>
      </c>
      <c r="O15" s="42">
        <v>0.9</v>
      </c>
      <c r="P15" s="43">
        <v>0.9</v>
      </c>
      <c r="Q15" s="41"/>
    </row>
    <row r="16" spans="1:17" x14ac:dyDescent="0.25">
      <c r="A16" s="41"/>
      <c r="B16" s="194" t="s">
        <v>26</v>
      </c>
      <c r="C16" s="42" t="s">
        <v>89</v>
      </c>
      <c r="D16" s="42">
        <v>1</v>
      </c>
      <c r="E16" s="42">
        <v>0.97</v>
      </c>
      <c r="F16" s="42">
        <v>0.96</v>
      </c>
      <c r="G16" s="42">
        <v>0.96</v>
      </c>
      <c r="H16" s="42">
        <v>0.96</v>
      </c>
      <c r="I16" s="42">
        <v>0.96</v>
      </c>
      <c r="J16" s="42">
        <v>0.96</v>
      </c>
      <c r="K16" s="42">
        <v>0.96</v>
      </c>
      <c r="L16" s="42">
        <v>0.96</v>
      </c>
      <c r="M16" s="42">
        <v>0.96</v>
      </c>
      <c r="N16" s="42">
        <v>0.96</v>
      </c>
      <c r="O16" s="42">
        <v>0.96</v>
      </c>
      <c r="P16" s="43">
        <v>0.96</v>
      </c>
      <c r="Q16" s="41"/>
    </row>
    <row r="17" spans="1:17" x14ac:dyDescent="0.25">
      <c r="A17" s="41"/>
      <c r="B17" s="194"/>
      <c r="C17" s="42" t="s">
        <v>90</v>
      </c>
      <c r="D17" s="42">
        <v>1</v>
      </c>
      <c r="E17" s="42">
        <v>0.94</v>
      </c>
      <c r="F17" s="42">
        <v>0.92</v>
      </c>
      <c r="G17" s="42">
        <v>0.92</v>
      </c>
      <c r="H17" s="42">
        <v>0.92</v>
      </c>
      <c r="I17" s="42">
        <v>0.92</v>
      </c>
      <c r="J17" s="42">
        <v>0.92</v>
      </c>
      <c r="K17" s="42">
        <v>0.92</v>
      </c>
      <c r="L17" s="42">
        <v>0.92</v>
      </c>
      <c r="M17" s="42">
        <v>0.92</v>
      </c>
      <c r="N17" s="42">
        <v>0.92</v>
      </c>
      <c r="O17" s="42">
        <v>0.92</v>
      </c>
      <c r="P17" s="43">
        <v>0.92</v>
      </c>
      <c r="Q17" s="41"/>
    </row>
    <row r="18" spans="1:17" x14ac:dyDescent="0.25">
      <c r="A18" s="41"/>
      <c r="B18" s="194"/>
      <c r="C18" s="42" t="s">
        <v>91</v>
      </c>
      <c r="D18" s="42">
        <v>1</v>
      </c>
      <c r="E18" s="42">
        <v>0.89</v>
      </c>
      <c r="F18" s="42">
        <v>0.87</v>
      </c>
      <c r="G18" s="42">
        <v>0.87</v>
      </c>
      <c r="H18" s="42">
        <v>0.87</v>
      </c>
      <c r="I18" s="42">
        <v>0.87</v>
      </c>
      <c r="J18" s="42">
        <v>0.87</v>
      </c>
      <c r="K18" s="42">
        <v>0.87</v>
      </c>
      <c r="L18" s="42">
        <v>0.87</v>
      </c>
      <c r="M18" s="42">
        <v>0.87</v>
      </c>
      <c r="N18" s="42">
        <v>0.87</v>
      </c>
      <c r="O18" s="42">
        <v>0.87</v>
      </c>
      <c r="P18" s="43">
        <v>0.87</v>
      </c>
      <c r="Q18" s="41"/>
    </row>
    <row r="19" spans="1:17" x14ac:dyDescent="0.25">
      <c r="A19" s="41"/>
      <c r="B19" s="194"/>
      <c r="C19" s="42" t="s">
        <v>92</v>
      </c>
      <c r="D19" s="42">
        <v>1</v>
      </c>
      <c r="E19" s="42">
        <v>0.83</v>
      </c>
      <c r="F19" s="42">
        <v>0.81</v>
      </c>
      <c r="G19" s="42">
        <v>0.81</v>
      </c>
      <c r="H19" s="42">
        <v>0.81</v>
      </c>
      <c r="I19" s="42">
        <v>0.81</v>
      </c>
      <c r="J19" s="42">
        <v>0.81</v>
      </c>
      <c r="K19" s="42">
        <v>0.81</v>
      </c>
      <c r="L19" s="42">
        <v>0.81</v>
      </c>
      <c r="M19" s="42">
        <v>0.81</v>
      </c>
      <c r="N19" s="42">
        <v>0.81</v>
      </c>
      <c r="O19" s="42">
        <v>0.81</v>
      </c>
      <c r="P19" s="43">
        <v>0.81</v>
      </c>
      <c r="Q19" s="41"/>
    </row>
    <row r="20" spans="1:17" x14ac:dyDescent="0.25">
      <c r="A20" s="41"/>
      <c r="B20" s="194" t="s">
        <v>27</v>
      </c>
      <c r="C20" s="42" t="s">
        <v>89</v>
      </c>
      <c r="D20" s="42">
        <v>1</v>
      </c>
      <c r="E20" s="42">
        <v>0.98</v>
      </c>
      <c r="F20" s="42">
        <v>0.97</v>
      </c>
      <c r="G20" s="42">
        <v>0.97</v>
      </c>
      <c r="H20" s="42">
        <v>0.97</v>
      </c>
      <c r="I20" s="42">
        <v>0.97</v>
      </c>
      <c r="J20" s="42">
        <v>0.97</v>
      </c>
      <c r="K20" s="42">
        <v>0.97</v>
      </c>
      <c r="L20" s="42">
        <v>0.97</v>
      </c>
      <c r="M20" s="42">
        <v>0.97</v>
      </c>
      <c r="N20" s="42">
        <v>0.97</v>
      </c>
      <c r="O20" s="42">
        <v>0.97</v>
      </c>
      <c r="P20" s="43">
        <v>0.97</v>
      </c>
      <c r="Q20" s="41"/>
    </row>
    <row r="21" spans="1:17" x14ac:dyDescent="0.25">
      <c r="A21" s="41"/>
      <c r="B21" s="194"/>
      <c r="C21" s="42" t="s">
        <v>90</v>
      </c>
      <c r="D21" s="42">
        <v>1</v>
      </c>
      <c r="E21" s="42">
        <v>0.96</v>
      </c>
      <c r="F21" s="42">
        <v>0.95</v>
      </c>
      <c r="G21" s="42">
        <v>0.94</v>
      </c>
      <c r="H21" s="42">
        <v>0.94</v>
      </c>
      <c r="I21" s="42">
        <v>0.94</v>
      </c>
      <c r="J21" s="42">
        <v>0.94</v>
      </c>
      <c r="K21" s="42">
        <v>0.94</v>
      </c>
      <c r="L21" s="42">
        <v>0.94</v>
      </c>
      <c r="M21" s="42">
        <v>0.94</v>
      </c>
      <c r="N21" s="42">
        <v>0.94</v>
      </c>
      <c r="O21" s="42">
        <v>0.94</v>
      </c>
      <c r="P21" s="43">
        <v>0.94</v>
      </c>
      <c r="Q21" s="41"/>
    </row>
    <row r="22" spans="1:17" x14ac:dyDescent="0.25">
      <c r="A22" s="41"/>
      <c r="B22" s="194"/>
      <c r="C22" s="42" t="s">
        <v>91</v>
      </c>
      <c r="D22" s="42">
        <v>1</v>
      </c>
      <c r="E22" s="42">
        <v>0.92</v>
      </c>
      <c r="F22" s="42">
        <v>0.91</v>
      </c>
      <c r="G22" s="42">
        <v>0.9</v>
      </c>
      <c r="H22" s="42">
        <v>0.9</v>
      </c>
      <c r="I22" s="42">
        <v>0.9</v>
      </c>
      <c r="J22" s="42">
        <v>0.9</v>
      </c>
      <c r="K22" s="42">
        <v>0.9</v>
      </c>
      <c r="L22" s="42">
        <v>0.9</v>
      </c>
      <c r="M22" s="42">
        <v>0.9</v>
      </c>
      <c r="N22" s="42">
        <v>0.9</v>
      </c>
      <c r="O22" s="42">
        <v>0.9</v>
      </c>
      <c r="P22" s="43">
        <v>0.9</v>
      </c>
      <c r="Q22" s="41"/>
    </row>
    <row r="23" spans="1:17" x14ac:dyDescent="0.25">
      <c r="A23" s="41"/>
      <c r="B23" s="194"/>
      <c r="C23" s="42" t="s">
        <v>92</v>
      </c>
      <c r="D23" s="42">
        <v>1</v>
      </c>
      <c r="E23" s="42">
        <v>0.87</v>
      </c>
      <c r="F23" s="42">
        <v>0.86</v>
      </c>
      <c r="G23" s="42">
        <v>0.86</v>
      </c>
      <c r="H23" s="42">
        <v>0.86</v>
      </c>
      <c r="I23" s="42">
        <v>0.86</v>
      </c>
      <c r="J23" s="42">
        <v>0.86</v>
      </c>
      <c r="K23" s="42">
        <v>0.86</v>
      </c>
      <c r="L23" s="42">
        <v>0.86</v>
      </c>
      <c r="M23" s="42">
        <v>0.86</v>
      </c>
      <c r="N23" s="42">
        <v>0.86</v>
      </c>
      <c r="O23" s="42">
        <v>0.86</v>
      </c>
      <c r="P23" s="43">
        <v>0.86</v>
      </c>
      <c r="Q23" s="41"/>
    </row>
    <row r="24" spans="1:17" x14ac:dyDescent="0.25">
      <c r="A24" s="41"/>
      <c r="B24" s="194" t="s">
        <v>28</v>
      </c>
      <c r="C24" s="42" t="s">
        <v>89</v>
      </c>
      <c r="D24" s="42">
        <v>1</v>
      </c>
      <c r="E24" s="42">
        <v>0.99</v>
      </c>
      <c r="F24" s="42">
        <v>0.98</v>
      </c>
      <c r="G24" s="42">
        <v>0.98</v>
      </c>
      <c r="H24" s="42">
        <v>0.98</v>
      </c>
      <c r="I24" s="42">
        <v>0.98</v>
      </c>
      <c r="J24" s="42">
        <v>0.98</v>
      </c>
      <c r="K24" s="42">
        <v>0.98</v>
      </c>
      <c r="L24" s="42">
        <v>0.98</v>
      </c>
      <c r="M24" s="42">
        <v>0.98</v>
      </c>
      <c r="N24" s="42">
        <v>0.98</v>
      </c>
      <c r="O24" s="42">
        <v>0.98</v>
      </c>
      <c r="P24" s="43">
        <v>0.98</v>
      </c>
      <c r="Q24" s="41"/>
    </row>
    <row r="25" spans="1:17" x14ac:dyDescent="0.25">
      <c r="A25" s="41"/>
      <c r="B25" s="194"/>
      <c r="C25" s="42" t="s">
        <v>90</v>
      </c>
      <c r="D25" s="42">
        <v>1</v>
      </c>
      <c r="E25" s="42">
        <v>0.97</v>
      </c>
      <c r="F25" s="42">
        <v>0.96</v>
      </c>
      <c r="G25" s="42">
        <v>0.96</v>
      </c>
      <c r="H25" s="42">
        <v>0.96</v>
      </c>
      <c r="I25" s="42">
        <v>0.96</v>
      </c>
      <c r="J25" s="42">
        <v>0.96</v>
      </c>
      <c r="K25" s="42">
        <v>0.96</v>
      </c>
      <c r="L25" s="42">
        <v>0.96</v>
      </c>
      <c r="M25" s="42">
        <v>0.96</v>
      </c>
      <c r="N25" s="42">
        <v>0.96</v>
      </c>
      <c r="O25" s="42">
        <v>0.96</v>
      </c>
      <c r="P25" s="43">
        <v>0.96</v>
      </c>
      <c r="Q25" s="41"/>
    </row>
    <row r="26" spans="1:17" x14ac:dyDescent="0.25">
      <c r="A26" s="41"/>
      <c r="B26" s="194"/>
      <c r="C26" s="42" t="s">
        <v>91</v>
      </c>
      <c r="D26" s="42">
        <v>1</v>
      </c>
      <c r="E26" s="42">
        <v>0.95</v>
      </c>
      <c r="F26" s="42">
        <v>0.94</v>
      </c>
      <c r="G26" s="42">
        <v>0.94</v>
      </c>
      <c r="H26" s="42">
        <v>0.94</v>
      </c>
      <c r="I26" s="42">
        <v>0.93</v>
      </c>
      <c r="J26" s="42">
        <v>0.93</v>
      </c>
      <c r="K26" s="42">
        <v>0.93</v>
      </c>
      <c r="L26" s="42">
        <v>0.93</v>
      </c>
      <c r="M26" s="42">
        <v>0.93</v>
      </c>
      <c r="N26" s="42">
        <v>0.93</v>
      </c>
      <c r="O26" s="42">
        <v>0.93</v>
      </c>
      <c r="P26" s="43">
        <v>0.93</v>
      </c>
      <c r="Q26" s="41"/>
    </row>
    <row r="27" spans="1:17" x14ac:dyDescent="0.25">
      <c r="A27" s="41"/>
      <c r="B27" s="194"/>
      <c r="C27" s="42" t="s">
        <v>92</v>
      </c>
      <c r="D27" s="42">
        <v>1</v>
      </c>
      <c r="E27" s="42">
        <v>0.92</v>
      </c>
      <c r="F27" s="42">
        <v>0.91</v>
      </c>
      <c r="G27" s="42">
        <v>0.91</v>
      </c>
      <c r="H27" s="42">
        <v>0.91</v>
      </c>
      <c r="I27" s="42">
        <v>0.91</v>
      </c>
      <c r="J27" s="42">
        <v>0.91</v>
      </c>
      <c r="K27" s="42">
        <v>0.91</v>
      </c>
      <c r="L27" s="42">
        <v>0.91</v>
      </c>
      <c r="M27" s="42">
        <v>0.91</v>
      </c>
      <c r="N27" s="42">
        <v>0.91</v>
      </c>
      <c r="O27" s="42">
        <v>0.91</v>
      </c>
      <c r="P27" s="43">
        <v>0.91</v>
      </c>
      <c r="Q27" s="41"/>
    </row>
    <row r="28" spans="1:17" x14ac:dyDescent="0.25">
      <c r="A28" s="41"/>
      <c r="B28" s="194" t="s">
        <v>29</v>
      </c>
      <c r="C28" s="42" t="s">
        <v>89</v>
      </c>
      <c r="D28" s="42">
        <v>1</v>
      </c>
      <c r="E28" s="42">
        <v>0.98</v>
      </c>
      <c r="F28" s="42">
        <v>0.97</v>
      </c>
      <c r="G28" s="42">
        <v>0.97</v>
      </c>
      <c r="H28" s="42">
        <v>0.96</v>
      </c>
      <c r="I28" s="42">
        <v>0.96</v>
      </c>
      <c r="J28" s="42">
        <v>0.96</v>
      </c>
      <c r="K28" s="42">
        <v>0.96</v>
      </c>
      <c r="L28" s="42">
        <v>0.96</v>
      </c>
      <c r="M28" s="42">
        <v>0.96</v>
      </c>
      <c r="N28" s="42">
        <v>0.96</v>
      </c>
      <c r="O28" s="42">
        <v>0.96</v>
      </c>
      <c r="P28" s="43">
        <v>0.96</v>
      </c>
      <c r="Q28" s="41"/>
    </row>
    <row r="29" spans="1:17" x14ac:dyDescent="0.25">
      <c r="A29" s="41"/>
      <c r="B29" s="194"/>
      <c r="C29" s="42" t="s">
        <v>90</v>
      </c>
      <c r="D29" s="42">
        <v>1</v>
      </c>
      <c r="E29" s="42">
        <v>0.95</v>
      </c>
      <c r="F29" s="42">
        <v>0.94</v>
      </c>
      <c r="G29" s="42">
        <v>0.93</v>
      </c>
      <c r="H29" s="42">
        <v>0.93</v>
      </c>
      <c r="I29" s="42">
        <v>0.93</v>
      </c>
      <c r="J29" s="42">
        <v>0.93</v>
      </c>
      <c r="K29" s="42">
        <v>0.93</v>
      </c>
      <c r="L29" s="42">
        <v>0.93</v>
      </c>
      <c r="M29" s="42">
        <v>0.93</v>
      </c>
      <c r="N29" s="42">
        <v>0.93</v>
      </c>
      <c r="O29" s="42">
        <v>0.93</v>
      </c>
      <c r="P29" s="43">
        <v>0.93</v>
      </c>
      <c r="Q29" s="41"/>
    </row>
    <row r="30" spans="1:17" x14ac:dyDescent="0.25">
      <c r="A30" s="41"/>
      <c r="B30" s="194"/>
      <c r="C30" s="42" t="s">
        <v>91</v>
      </c>
      <c r="D30" s="42">
        <v>1</v>
      </c>
      <c r="E30" s="42">
        <v>0.91</v>
      </c>
      <c r="F30" s="42">
        <v>0.89</v>
      </c>
      <c r="G30" s="42">
        <v>0.89</v>
      </c>
      <c r="H30" s="42">
        <v>0.89</v>
      </c>
      <c r="I30" s="42">
        <v>0.89</v>
      </c>
      <c r="J30" s="42">
        <v>0.89</v>
      </c>
      <c r="K30" s="42">
        <v>0.89</v>
      </c>
      <c r="L30" s="42">
        <v>0.89</v>
      </c>
      <c r="M30" s="42">
        <v>0.89</v>
      </c>
      <c r="N30" s="42">
        <v>0.89</v>
      </c>
      <c r="O30" s="42">
        <v>0.89</v>
      </c>
      <c r="P30" s="43">
        <v>0.89</v>
      </c>
      <c r="Q30" s="41"/>
    </row>
    <row r="31" spans="1:17" x14ac:dyDescent="0.25">
      <c r="A31" s="41"/>
      <c r="B31" s="194"/>
      <c r="C31" s="42" t="s">
        <v>92</v>
      </c>
      <c r="D31" s="42">
        <v>1</v>
      </c>
      <c r="E31" s="42">
        <v>0.85</v>
      </c>
      <c r="F31" s="42">
        <v>0.84</v>
      </c>
      <c r="G31" s="42">
        <v>0.84</v>
      </c>
      <c r="H31" s="42">
        <v>0.84</v>
      </c>
      <c r="I31" s="42">
        <v>0.84</v>
      </c>
      <c r="J31" s="42">
        <v>0.84</v>
      </c>
      <c r="K31" s="42">
        <v>0.84</v>
      </c>
      <c r="L31" s="42">
        <v>0.84</v>
      </c>
      <c r="M31" s="42">
        <v>0.84</v>
      </c>
      <c r="N31" s="42">
        <v>0.84</v>
      </c>
      <c r="O31" s="42">
        <v>0.84</v>
      </c>
      <c r="P31" s="43">
        <v>0.84</v>
      </c>
      <c r="Q31" s="41"/>
    </row>
    <row r="32" spans="1:17" x14ac:dyDescent="0.25">
      <c r="A32" s="41"/>
      <c r="B32" s="194" t="s">
        <v>30</v>
      </c>
      <c r="C32" s="42" t="s">
        <v>89</v>
      </c>
      <c r="D32" s="42">
        <v>1</v>
      </c>
      <c r="E32" s="42">
        <v>0.98</v>
      </c>
      <c r="F32" s="42">
        <v>0.98</v>
      </c>
      <c r="G32" s="42">
        <v>0.98</v>
      </c>
      <c r="H32" s="42">
        <v>0.98</v>
      </c>
      <c r="I32" s="42">
        <v>0.97</v>
      </c>
      <c r="J32" s="42">
        <v>0.97</v>
      </c>
      <c r="K32" s="42">
        <v>0.97</v>
      </c>
      <c r="L32" s="42">
        <v>0.97</v>
      </c>
      <c r="M32" s="42">
        <v>0.97</v>
      </c>
      <c r="N32" s="42">
        <v>0.97</v>
      </c>
      <c r="O32" s="42">
        <v>0.97</v>
      </c>
      <c r="P32" s="43">
        <v>0.97</v>
      </c>
      <c r="Q32" s="41"/>
    </row>
    <row r="33" spans="1:17" x14ac:dyDescent="0.25">
      <c r="A33" s="41"/>
      <c r="B33" s="194"/>
      <c r="C33" s="42" t="s">
        <v>90</v>
      </c>
      <c r="D33" s="42">
        <v>1</v>
      </c>
      <c r="E33" s="42">
        <v>0.97</v>
      </c>
      <c r="F33" s="42">
        <v>0.96</v>
      </c>
      <c r="G33" s="42">
        <v>0.95</v>
      </c>
      <c r="H33" s="42">
        <v>0.95</v>
      </c>
      <c r="I33" s="42">
        <v>0.95</v>
      </c>
      <c r="J33" s="42">
        <v>0.95</v>
      </c>
      <c r="K33" s="42">
        <v>0.95</v>
      </c>
      <c r="L33" s="42">
        <v>0.95</v>
      </c>
      <c r="M33" s="42">
        <v>0.95</v>
      </c>
      <c r="N33" s="42">
        <v>0.95</v>
      </c>
      <c r="O33" s="42">
        <v>0.95</v>
      </c>
      <c r="P33" s="43">
        <v>0.95</v>
      </c>
      <c r="Q33" s="41"/>
    </row>
    <row r="34" spans="1:17" x14ac:dyDescent="0.25">
      <c r="A34" s="41"/>
      <c r="B34" s="194"/>
      <c r="C34" s="42" t="s">
        <v>91</v>
      </c>
      <c r="D34" s="42">
        <v>1</v>
      </c>
      <c r="E34" s="42">
        <v>0.94</v>
      </c>
      <c r="F34" s="42">
        <v>0.92</v>
      </c>
      <c r="G34" s="42">
        <v>0.92</v>
      </c>
      <c r="H34" s="42">
        <v>0.92</v>
      </c>
      <c r="I34" s="42">
        <v>0.92</v>
      </c>
      <c r="J34" s="42">
        <v>0.92</v>
      </c>
      <c r="K34" s="42">
        <v>0.92</v>
      </c>
      <c r="L34" s="42">
        <v>0.92</v>
      </c>
      <c r="M34" s="42">
        <v>0.92</v>
      </c>
      <c r="N34" s="42">
        <v>0.92</v>
      </c>
      <c r="O34" s="42">
        <v>0.92</v>
      </c>
      <c r="P34" s="43">
        <v>0.92</v>
      </c>
      <c r="Q34" s="41"/>
    </row>
    <row r="35" spans="1:17" x14ac:dyDescent="0.25">
      <c r="A35" s="41"/>
      <c r="B35" s="194"/>
      <c r="C35" s="42" t="s">
        <v>92</v>
      </c>
      <c r="D35" s="42">
        <v>1</v>
      </c>
      <c r="E35" s="42">
        <v>0.89</v>
      </c>
      <c r="F35" s="42">
        <v>0.89</v>
      </c>
      <c r="G35" s="42">
        <v>0.88</v>
      </c>
      <c r="H35" s="42">
        <v>0.88</v>
      </c>
      <c r="I35" s="42">
        <v>0.88</v>
      </c>
      <c r="J35" s="42">
        <v>0.88</v>
      </c>
      <c r="K35" s="42">
        <v>0.88</v>
      </c>
      <c r="L35" s="42">
        <v>0.88</v>
      </c>
      <c r="M35" s="42">
        <v>0.88</v>
      </c>
      <c r="N35" s="42">
        <v>0.88</v>
      </c>
      <c r="O35" s="42">
        <v>0.88</v>
      </c>
      <c r="P35" s="43">
        <v>0.88</v>
      </c>
      <c r="Q35" s="41"/>
    </row>
    <row r="36" spans="1:17" x14ac:dyDescent="0.25">
      <c r="A36" s="41"/>
      <c r="B36" s="194" t="s">
        <v>31</v>
      </c>
      <c r="C36" s="42" t="s">
        <v>89</v>
      </c>
      <c r="D36" s="42">
        <v>1</v>
      </c>
      <c r="E36" s="42">
        <v>0.99</v>
      </c>
      <c r="F36" s="42">
        <v>0.99</v>
      </c>
      <c r="G36" s="42">
        <v>0.98</v>
      </c>
      <c r="H36" s="42">
        <v>0.98</v>
      </c>
      <c r="I36" s="42">
        <v>0.98</v>
      </c>
      <c r="J36" s="42">
        <v>0.98</v>
      </c>
      <c r="K36" s="42">
        <v>0.98</v>
      </c>
      <c r="L36" s="42">
        <v>0.98</v>
      </c>
      <c r="M36" s="42">
        <v>0.98</v>
      </c>
      <c r="N36" s="42">
        <v>0.98</v>
      </c>
      <c r="O36" s="42">
        <v>0.98</v>
      </c>
      <c r="P36" s="43">
        <v>0.98</v>
      </c>
      <c r="Q36" s="41"/>
    </row>
    <row r="37" spans="1:17" x14ac:dyDescent="0.25">
      <c r="A37" s="41"/>
      <c r="B37" s="194"/>
      <c r="C37" s="42" t="s">
        <v>90</v>
      </c>
      <c r="D37" s="42">
        <v>1</v>
      </c>
      <c r="E37" s="42">
        <v>0.98</v>
      </c>
      <c r="F37" s="42">
        <v>0.97</v>
      </c>
      <c r="G37" s="42">
        <v>0.97</v>
      </c>
      <c r="H37" s="42">
        <v>0.97</v>
      </c>
      <c r="I37" s="42">
        <v>0.97</v>
      </c>
      <c r="J37" s="42">
        <v>0.97</v>
      </c>
      <c r="K37" s="42">
        <v>0.97</v>
      </c>
      <c r="L37" s="42">
        <v>0.97</v>
      </c>
      <c r="M37" s="42">
        <v>0.97</v>
      </c>
      <c r="N37" s="42">
        <v>0.97</v>
      </c>
      <c r="O37" s="42">
        <v>0.97</v>
      </c>
      <c r="P37" s="43">
        <v>0.97</v>
      </c>
      <c r="Q37" s="41"/>
    </row>
    <row r="38" spans="1:17" x14ac:dyDescent="0.25">
      <c r="A38" s="41"/>
      <c r="B38" s="194"/>
      <c r="C38" s="42" t="s">
        <v>91</v>
      </c>
      <c r="D38" s="42">
        <v>1</v>
      </c>
      <c r="E38" s="42">
        <v>0.96</v>
      </c>
      <c r="F38" s="42">
        <v>0.95</v>
      </c>
      <c r="G38" s="42">
        <v>0.95</v>
      </c>
      <c r="H38" s="42">
        <v>0.95</v>
      </c>
      <c r="I38" s="42">
        <v>0.95</v>
      </c>
      <c r="J38" s="42">
        <v>0.95</v>
      </c>
      <c r="K38" s="42">
        <v>0.95</v>
      </c>
      <c r="L38" s="42">
        <v>0.95</v>
      </c>
      <c r="M38" s="42">
        <v>0.95</v>
      </c>
      <c r="N38" s="42">
        <v>0.95</v>
      </c>
      <c r="O38" s="42">
        <v>0.95</v>
      </c>
      <c r="P38" s="43">
        <v>0.95</v>
      </c>
      <c r="Q38" s="41"/>
    </row>
    <row r="39" spans="1:17" ht="15.75" thickBot="1" x14ac:dyDescent="0.3">
      <c r="A39" s="41"/>
      <c r="B39" s="199"/>
      <c r="C39" s="44" t="s">
        <v>92</v>
      </c>
      <c r="D39" s="44">
        <v>1</v>
      </c>
      <c r="E39" s="44">
        <v>0.93</v>
      </c>
      <c r="F39" s="44">
        <v>0.92</v>
      </c>
      <c r="G39" s="44">
        <v>0.92</v>
      </c>
      <c r="H39" s="44">
        <v>0.92</v>
      </c>
      <c r="I39" s="44">
        <v>0.92</v>
      </c>
      <c r="J39" s="44">
        <v>0.92</v>
      </c>
      <c r="K39" s="44">
        <v>0.92</v>
      </c>
      <c r="L39" s="44">
        <v>0.92</v>
      </c>
      <c r="M39" s="44">
        <v>0.92</v>
      </c>
      <c r="N39" s="44">
        <v>0.92</v>
      </c>
      <c r="O39" s="44">
        <v>0.92</v>
      </c>
      <c r="P39" s="45">
        <v>0.92</v>
      </c>
      <c r="Q39" s="41"/>
    </row>
    <row r="41" spans="1:17" ht="15.75" thickBot="1" x14ac:dyDescent="0.3">
      <c r="A41" s="41"/>
      <c r="B41" s="52" t="s">
        <v>99</v>
      </c>
      <c r="C41" s="40"/>
      <c r="D41" s="40"/>
      <c r="E41" s="40"/>
      <c r="F41" s="40"/>
      <c r="G41" s="40"/>
      <c r="H41" s="40"/>
      <c r="I41" s="40"/>
      <c r="J41" s="40"/>
      <c r="K41" s="40"/>
      <c r="L41" s="40"/>
      <c r="M41" s="40"/>
      <c r="N41" s="40"/>
      <c r="O41" s="40"/>
      <c r="P41" s="40"/>
      <c r="Q41" s="41"/>
    </row>
    <row r="42" spans="1:17" ht="51.75" thickBot="1" x14ac:dyDescent="0.3">
      <c r="A42" s="41"/>
      <c r="B42" s="48" t="s">
        <v>87</v>
      </c>
      <c r="C42" s="49" t="s">
        <v>88</v>
      </c>
      <c r="D42" s="50">
        <v>0</v>
      </c>
      <c r="E42" s="50">
        <v>0.5</v>
      </c>
      <c r="F42" s="50">
        <v>1</v>
      </c>
      <c r="G42" s="50">
        <v>1.5</v>
      </c>
      <c r="H42" s="50">
        <v>2</v>
      </c>
      <c r="I42" s="50">
        <v>2.5</v>
      </c>
      <c r="J42" s="50">
        <v>3</v>
      </c>
      <c r="K42" s="50">
        <v>3.5</v>
      </c>
      <c r="L42" s="50">
        <v>4</v>
      </c>
      <c r="M42" s="50">
        <v>4.5</v>
      </c>
      <c r="N42" s="50">
        <v>5</v>
      </c>
      <c r="O42" s="50">
        <v>5.5</v>
      </c>
      <c r="P42" s="51">
        <v>6</v>
      </c>
      <c r="Q42" s="41"/>
    </row>
    <row r="43" spans="1:17" x14ac:dyDescent="0.25">
      <c r="A43" s="41"/>
      <c r="B43" s="193" t="s">
        <v>23</v>
      </c>
      <c r="C43" s="46" t="s">
        <v>89</v>
      </c>
      <c r="D43" s="46">
        <v>1</v>
      </c>
      <c r="E43" s="46">
        <v>0.95</v>
      </c>
      <c r="F43" s="46">
        <v>0.94</v>
      </c>
      <c r="G43" s="46">
        <v>0.93</v>
      </c>
      <c r="H43" s="46">
        <v>0.93</v>
      </c>
      <c r="I43" s="46">
        <v>0.93</v>
      </c>
      <c r="J43" s="46">
        <v>0.93</v>
      </c>
      <c r="K43" s="46">
        <v>0.93</v>
      </c>
      <c r="L43" s="46">
        <v>0.93</v>
      </c>
      <c r="M43" s="46">
        <v>0.93</v>
      </c>
      <c r="N43" s="46">
        <v>0.93</v>
      </c>
      <c r="O43" s="46">
        <v>0.93</v>
      </c>
      <c r="P43" s="47">
        <v>0.93</v>
      </c>
      <c r="Q43" s="41"/>
    </row>
    <row r="44" spans="1:17" x14ac:dyDescent="0.25">
      <c r="A44" s="41"/>
      <c r="B44" s="194"/>
      <c r="C44" s="42" t="s">
        <v>90</v>
      </c>
      <c r="D44" s="42">
        <v>1</v>
      </c>
      <c r="E44" s="42">
        <v>0.9</v>
      </c>
      <c r="F44" s="42">
        <v>0.88</v>
      </c>
      <c r="G44" s="42">
        <v>0.87</v>
      </c>
      <c r="H44" s="42">
        <v>0.87</v>
      </c>
      <c r="I44" s="42">
        <v>0.87</v>
      </c>
      <c r="J44" s="42">
        <v>0.87</v>
      </c>
      <c r="K44" s="42">
        <v>0.87</v>
      </c>
      <c r="L44" s="42">
        <v>0.87</v>
      </c>
      <c r="M44" s="42">
        <v>0.87</v>
      </c>
      <c r="N44" s="42">
        <v>0.87</v>
      </c>
      <c r="O44" s="42">
        <v>0.87</v>
      </c>
      <c r="P44" s="43">
        <v>0.87</v>
      </c>
      <c r="Q44" s="41"/>
    </row>
    <row r="45" spans="1:17" x14ac:dyDescent="0.25">
      <c r="A45" s="41"/>
      <c r="B45" s="194"/>
      <c r="C45" s="42" t="s">
        <v>91</v>
      </c>
      <c r="D45" s="42">
        <v>1</v>
      </c>
      <c r="E45" s="42">
        <v>0.81</v>
      </c>
      <c r="F45" s="42">
        <v>0.78</v>
      </c>
      <c r="G45" s="42">
        <v>0.77</v>
      </c>
      <c r="H45" s="42">
        <v>0.77</v>
      </c>
      <c r="I45" s="42">
        <v>0.77</v>
      </c>
      <c r="J45" s="42">
        <v>0.77</v>
      </c>
      <c r="K45" s="42">
        <v>0.77</v>
      </c>
      <c r="L45" s="42">
        <v>0.77</v>
      </c>
      <c r="M45" s="42">
        <v>0.77</v>
      </c>
      <c r="N45" s="42">
        <v>0.77</v>
      </c>
      <c r="O45" s="42">
        <v>0.77</v>
      </c>
      <c r="P45" s="43">
        <v>0.77</v>
      </c>
      <c r="Q45" s="41"/>
    </row>
    <row r="46" spans="1:17" x14ac:dyDescent="0.25">
      <c r="A46" s="41"/>
      <c r="B46" s="194"/>
      <c r="C46" s="42" t="s">
        <v>92</v>
      </c>
      <c r="D46" s="42">
        <v>1</v>
      </c>
      <c r="E46" s="42">
        <v>0.7</v>
      </c>
      <c r="F46" s="42">
        <v>0.67</v>
      </c>
      <c r="G46" s="42">
        <v>0.67</v>
      </c>
      <c r="H46" s="42">
        <v>0.67</v>
      </c>
      <c r="I46" s="42">
        <v>0.67</v>
      </c>
      <c r="J46" s="42">
        <v>0.67</v>
      </c>
      <c r="K46" s="42">
        <v>0.67</v>
      </c>
      <c r="L46" s="42">
        <v>0.67</v>
      </c>
      <c r="M46" s="42">
        <v>0.67</v>
      </c>
      <c r="N46" s="42">
        <v>0.67</v>
      </c>
      <c r="O46" s="42">
        <v>0.67</v>
      </c>
      <c r="P46" s="43">
        <v>0.67</v>
      </c>
      <c r="Q46" s="41"/>
    </row>
    <row r="47" spans="1:17" x14ac:dyDescent="0.25">
      <c r="A47" s="41"/>
      <c r="B47" s="194" t="s">
        <v>24</v>
      </c>
      <c r="C47" s="42" t="s">
        <v>89</v>
      </c>
      <c r="D47" s="42">
        <v>1</v>
      </c>
      <c r="E47" s="42">
        <v>0.96</v>
      </c>
      <c r="F47" s="42">
        <v>0.95</v>
      </c>
      <c r="G47" s="42">
        <v>0.95</v>
      </c>
      <c r="H47" s="42">
        <v>0.95</v>
      </c>
      <c r="I47" s="42">
        <v>0.95</v>
      </c>
      <c r="J47" s="42">
        <v>0.95</v>
      </c>
      <c r="K47" s="42">
        <v>0.95</v>
      </c>
      <c r="L47" s="42">
        <v>0.95</v>
      </c>
      <c r="M47" s="42">
        <v>0.95</v>
      </c>
      <c r="N47" s="42">
        <v>0.95</v>
      </c>
      <c r="O47" s="42">
        <v>0.95</v>
      </c>
      <c r="P47" s="43">
        <v>0.95</v>
      </c>
      <c r="Q47" s="41"/>
    </row>
    <row r="48" spans="1:17" x14ac:dyDescent="0.25">
      <c r="A48" s="41"/>
      <c r="B48" s="194"/>
      <c r="C48" s="42" t="s">
        <v>90</v>
      </c>
      <c r="D48" s="42">
        <v>1</v>
      </c>
      <c r="E48" s="42">
        <v>0.93</v>
      </c>
      <c r="F48" s="42">
        <v>0.91</v>
      </c>
      <c r="G48" s="42">
        <v>0.9</v>
      </c>
      <c r="H48" s="42">
        <v>0.9</v>
      </c>
      <c r="I48" s="42">
        <v>0.9</v>
      </c>
      <c r="J48" s="42">
        <v>0.9</v>
      </c>
      <c r="K48" s="42">
        <v>0.9</v>
      </c>
      <c r="L48" s="42">
        <v>0.9</v>
      </c>
      <c r="M48" s="42">
        <v>0.9</v>
      </c>
      <c r="N48" s="42">
        <v>0.9</v>
      </c>
      <c r="O48" s="42">
        <v>0.9</v>
      </c>
      <c r="P48" s="43">
        <v>0.9</v>
      </c>
      <c r="Q48" s="41"/>
    </row>
    <row r="49" spans="1:17" x14ac:dyDescent="0.25">
      <c r="A49" s="41"/>
      <c r="B49" s="194"/>
      <c r="C49" s="42" t="s">
        <v>91</v>
      </c>
      <c r="D49" s="42">
        <v>1</v>
      </c>
      <c r="E49" s="42">
        <v>0.85</v>
      </c>
      <c r="F49" s="42">
        <v>0.83</v>
      </c>
      <c r="G49" s="42">
        <v>0.82</v>
      </c>
      <c r="H49" s="42">
        <v>0.82</v>
      </c>
      <c r="I49" s="42">
        <v>0.82</v>
      </c>
      <c r="J49" s="42">
        <v>0.82</v>
      </c>
      <c r="K49" s="42">
        <v>0.82</v>
      </c>
      <c r="L49" s="42">
        <v>0.82</v>
      </c>
      <c r="M49" s="42">
        <v>0.82</v>
      </c>
      <c r="N49" s="42">
        <v>0.82</v>
      </c>
      <c r="O49" s="42">
        <v>0.82</v>
      </c>
      <c r="P49" s="43">
        <v>0.82</v>
      </c>
      <c r="Q49" s="41"/>
    </row>
    <row r="50" spans="1:17" x14ac:dyDescent="0.25">
      <c r="A50" s="41"/>
      <c r="B50" s="194"/>
      <c r="C50" s="42" t="s">
        <v>92</v>
      </c>
      <c r="D50" s="42">
        <v>1</v>
      </c>
      <c r="E50" s="42">
        <v>0.76</v>
      </c>
      <c r="F50" s="42">
        <v>0.73</v>
      </c>
      <c r="G50" s="42">
        <v>0.73</v>
      </c>
      <c r="H50" s="42">
        <v>0.73</v>
      </c>
      <c r="I50" s="42">
        <v>0.73</v>
      </c>
      <c r="J50" s="42">
        <v>0.73</v>
      </c>
      <c r="K50" s="42">
        <v>0.73</v>
      </c>
      <c r="L50" s="42">
        <v>0.73</v>
      </c>
      <c r="M50" s="42">
        <v>0.73</v>
      </c>
      <c r="N50" s="42">
        <v>0.73</v>
      </c>
      <c r="O50" s="42">
        <v>0.73</v>
      </c>
      <c r="P50" s="43">
        <v>0.73</v>
      </c>
      <c r="Q50" s="41"/>
    </row>
    <row r="51" spans="1:17" x14ac:dyDescent="0.25">
      <c r="A51" s="41"/>
      <c r="B51" s="194" t="s">
        <v>25</v>
      </c>
      <c r="C51" s="42" t="s">
        <v>89</v>
      </c>
      <c r="D51" s="42">
        <v>1</v>
      </c>
      <c r="E51" s="42">
        <v>0.97</v>
      </c>
      <c r="F51" s="42">
        <v>0.96</v>
      </c>
      <c r="G51" s="42">
        <v>0.96</v>
      </c>
      <c r="H51" s="42">
        <v>0.96</v>
      </c>
      <c r="I51" s="42">
        <v>0.96</v>
      </c>
      <c r="J51" s="42">
        <v>0.96</v>
      </c>
      <c r="K51" s="42">
        <v>0.96</v>
      </c>
      <c r="L51" s="42">
        <v>0.96</v>
      </c>
      <c r="M51" s="42">
        <v>0.96</v>
      </c>
      <c r="N51" s="42">
        <v>0.96</v>
      </c>
      <c r="O51" s="42">
        <v>0.96</v>
      </c>
      <c r="P51" s="43">
        <v>0.96</v>
      </c>
      <c r="Q51" s="41"/>
    </row>
    <row r="52" spans="1:17" x14ac:dyDescent="0.25">
      <c r="A52" s="41"/>
      <c r="B52" s="194"/>
      <c r="C52" s="42" t="s">
        <v>90</v>
      </c>
      <c r="D52" s="42">
        <v>1</v>
      </c>
      <c r="E52" s="42">
        <v>0.94</v>
      </c>
      <c r="F52" s="42">
        <v>0.93</v>
      </c>
      <c r="G52" s="42">
        <v>0.92</v>
      </c>
      <c r="H52" s="42">
        <v>0.92</v>
      </c>
      <c r="I52" s="42">
        <v>0.92</v>
      </c>
      <c r="J52" s="42">
        <v>0.92</v>
      </c>
      <c r="K52" s="42">
        <v>0.92</v>
      </c>
      <c r="L52" s="42">
        <v>0.92</v>
      </c>
      <c r="M52" s="42">
        <v>0.92</v>
      </c>
      <c r="N52" s="42">
        <v>0.92</v>
      </c>
      <c r="O52" s="42">
        <v>0.92</v>
      </c>
      <c r="P52" s="43">
        <v>0.92</v>
      </c>
      <c r="Q52" s="41"/>
    </row>
    <row r="53" spans="1:17" x14ac:dyDescent="0.25">
      <c r="A53" s="41"/>
      <c r="B53" s="194"/>
      <c r="C53" s="42" t="s">
        <v>91</v>
      </c>
      <c r="D53" s="42">
        <v>1</v>
      </c>
      <c r="E53" s="42">
        <v>0.89</v>
      </c>
      <c r="F53" s="42">
        <v>0.87</v>
      </c>
      <c r="G53" s="42">
        <v>0.86</v>
      </c>
      <c r="H53" s="42">
        <v>0.86</v>
      </c>
      <c r="I53" s="42">
        <v>0.86</v>
      </c>
      <c r="J53" s="42">
        <v>0.86</v>
      </c>
      <c r="K53" s="42">
        <v>0.86</v>
      </c>
      <c r="L53" s="42">
        <v>0.86</v>
      </c>
      <c r="M53" s="42">
        <v>0.86</v>
      </c>
      <c r="N53" s="42">
        <v>0.86</v>
      </c>
      <c r="O53" s="42">
        <v>0.86</v>
      </c>
      <c r="P53" s="43">
        <v>0.86</v>
      </c>
      <c r="Q53" s="41"/>
    </row>
    <row r="54" spans="1:17" x14ac:dyDescent="0.25">
      <c r="A54" s="41"/>
      <c r="B54" s="194"/>
      <c r="C54" s="42" t="s">
        <v>92</v>
      </c>
      <c r="D54" s="42">
        <v>1</v>
      </c>
      <c r="E54" s="42">
        <v>0.81</v>
      </c>
      <c r="F54" s="42">
        <v>0.79</v>
      </c>
      <c r="G54" s="42">
        <v>0.78</v>
      </c>
      <c r="H54" s="42">
        <v>0.78</v>
      </c>
      <c r="I54" s="42">
        <v>0.78</v>
      </c>
      <c r="J54" s="42">
        <v>0.78</v>
      </c>
      <c r="K54" s="42">
        <v>0.78</v>
      </c>
      <c r="L54" s="42">
        <v>0.78</v>
      </c>
      <c r="M54" s="42">
        <v>0.78</v>
      </c>
      <c r="N54" s="42">
        <v>0.78</v>
      </c>
      <c r="O54" s="42">
        <v>0.78</v>
      </c>
      <c r="P54" s="43">
        <v>0.78</v>
      </c>
      <c r="Q54" s="41"/>
    </row>
    <row r="55" spans="1:17" x14ac:dyDescent="0.25">
      <c r="A55" s="41"/>
      <c r="B55" s="194" t="s">
        <v>26</v>
      </c>
      <c r="C55" s="42" t="s">
        <v>89</v>
      </c>
      <c r="D55" s="42">
        <v>1</v>
      </c>
      <c r="E55" s="42">
        <v>0.96</v>
      </c>
      <c r="F55" s="42">
        <v>0.94</v>
      </c>
      <c r="G55" s="42">
        <v>0.94</v>
      </c>
      <c r="H55" s="42">
        <v>0.93</v>
      </c>
      <c r="I55" s="42">
        <v>0.93</v>
      </c>
      <c r="J55" s="42">
        <v>0.93</v>
      </c>
      <c r="K55" s="42">
        <v>0.93</v>
      </c>
      <c r="L55" s="42">
        <v>0.93</v>
      </c>
      <c r="M55" s="42">
        <v>0.93</v>
      </c>
      <c r="N55" s="42">
        <v>0.93</v>
      </c>
      <c r="O55" s="42">
        <v>0.93</v>
      </c>
      <c r="P55" s="43">
        <v>0.93</v>
      </c>
      <c r="Q55" s="41"/>
    </row>
    <row r="56" spans="1:17" x14ac:dyDescent="0.25">
      <c r="A56" s="41"/>
      <c r="B56" s="194"/>
      <c r="C56" s="42" t="s">
        <v>90</v>
      </c>
      <c r="D56" s="42">
        <v>1</v>
      </c>
      <c r="E56" s="42">
        <v>0.91</v>
      </c>
      <c r="F56" s="42">
        <v>0.89</v>
      </c>
      <c r="G56" s="42">
        <v>0.88</v>
      </c>
      <c r="H56" s="42">
        <v>0.88</v>
      </c>
      <c r="I56" s="42">
        <v>0.88</v>
      </c>
      <c r="J56" s="42">
        <v>0.88</v>
      </c>
      <c r="K56" s="42">
        <v>0.88</v>
      </c>
      <c r="L56" s="42">
        <v>0.88</v>
      </c>
      <c r="M56" s="42">
        <v>0.88</v>
      </c>
      <c r="N56" s="42">
        <v>0.88</v>
      </c>
      <c r="O56" s="42">
        <v>0.88</v>
      </c>
      <c r="P56" s="43">
        <v>0.88</v>
      </c>
      <c r="Q56" s="41"/>
    </row>
    <row r="57" spans="1:17" x14ac:dyDescent="0.25">
      <c r="A57" s="41"/>
      <c r="B57" s="194"/>
      <c r="C57" s="42" t="s">
        <v>91</v>
      </c>
      <c r="D57" s="42">
        <v>1</v>
      </c>
      <c r="E57" s="42">
        <v>0.83</v>
      </c>
      <c r="F57" s="42">
        <v>0.8</v>
      </c>
      <c r="G57" s="42">
        <v>0.79</v>
      </c>
      <c r="H57" s="42">
        <v>0.79</v>
      </c>
      <c r="I57" s="42">
        <v>0.79</v>
      </c>
      <c r="J57" s="42">
        <v>0.79</v>
      </c>
      <c r="K57" s="42">
        <v>0.79</v>
      </c>
      <c r="L57" s="42">
        <v>0.79</v>
      </c>
      <c r="M57" s="42">
        <v>0.79</v>
      </c>
      <c r="N57" s="42">
        <v>0.79</v>
      </c>
      <c r="O57" s="42">
        <v>0.79</v>
      </c>
      <c r="P57" s="43">
        <v>0.79</v>
      </c>
      <c r="Q57" s="41"/>
    </row>
    <row r="58" spans="1:17" x14ac:dyDescent="0.25">
      <c r="A58" s="41"/>
      <c r="B58" s="194"/>
      <c r="C58" s="42" t="s">
        <v>92</v>
      </c>
      <c r="D58" s="42">
        <v>1</v>
      </c>
      <c r="E58" s="42">
        <v>0.72</v>
      </c>
      <c r="F58" s="42">
        <v>0.69</v>
      </c>
      <c r="G58" s="42">
        <v>0.69</v>
      </c>
      <c r="H58" s="42">
        <v>0.69</v>
      </c>
      <c r="I58" s="42">
        <v>0.69</v>
      </c>
      <c r="J58" s="42">
        <v>0.69</v>
      </c>
      <c r="K58" s="42">
        <v>0.69</v>
      </c>
      <c r="L58" s="42">
        <v>0.69</v>
      </c>
      <c r="M58" s="42">
        <v>0.69</v>
      </c>
      <c r="N58" s="42">
        <v>0.69</v>
      </c>
      <c r="O58" s="42">
        <v>0.69</v>
      </c>
      <c r="P58" s="43">
        <v>0.69</v>
      </c>
      <c r="Q58" s="41"/>
    </row>
    <row r="59" spans="1:17" x14ac:dyDescent="0.25">
      <c r="A59" s="41"/>
      <c r="B59" s="194" t="s">
        <v>27</v>
      </c>
      <c r="C59" s="42" t="s">
        <v>89</v>
      </c>
      <c r="D59" s="42">
        <v>1</v>
      </c>
      <c r="E59" s="42">
        <v>0.97</v>
      </c>
      <c r="F59" s="42">
        <v>0.96</v>
      </c>
      <c r="G59" s="42">
        <v>0.95</v>
      </c>
      <c r="H59" s="42">
        <v>0.95</v>
      </c>
      <c r="I59" s="42">
        <v>0.95</v>
      </c>
      <c r="J59" s="42">
        <v>0.95</v>
      </c>
      <c r="K59" s="42">
        <v>0.95</v>
      </c>
      <c r="L59" s="42">
        <v>0.95</v>
      </c>
      <c r="M59" s="42">
        <v>0.95</v>
      </c>
      <c r="N59" s="42">
        <v>0.95</v>
      </c>
      <c r="O59" s="42">
        <v>0.95</v>
      </c>
      <c r="P59" s="43">
        <v>0.95</v>
      </c>
      <c r="Q59" s="41"/>
    </row>
    <row r="60" spans="1:17" x14ac:dyDescent="0.25">
      <c r="A60" s="41"/>
      <c r="B60" s="194"/>
      <c r="C60" s="42" t="s">
        <v>90</v>
      </c>
      <c r="D60" s="42">
        <v>1</v>
      </c>
      <c r="E60" s="42">
        <v>0.93</v>
      </c>
      <c r="F60" s="42">
        <v>0.91</v>
      </c>
      <c r="G60" s="42">
        <v>0.91</v>
      </c>
      <c r="H60" s="42">
        <v>0.91</v>
      </c>
      <c r="I60" s="42">
        <v>0.91</v>
      </c>
      <c r="J60" s="42">
        <v>0.91</v>
      </c>
      <c r="K60" s="42">
        <v>0.91</v>
      </c>
      <c r="L60" s="42">
        <v>0.91</v>
      </c>
      <c r="M60" s="42">
        <v>0.91</v>
      </c>
      <c r="N60" s="42">
        <v>0.91</v>
      </c>
      <c r="O60" s="42">
        <v>0.91</v>
      </c>
      <c r="P60" s="43">
        <v>0.91</v>
      </c>
      <c r="Q60" s="41"/>
    </row>
    <row r="61" spans="1:17" x14ac:dyDescent="0.25">
      <c r="A61" s="41"/>
      <c r="B61" s="194"/>
      <c r="C61" s="42" t="s">
        <v>91</v>
      </c>
      <c r="D61" s="42">
        <v>1</v>
      </c>
      <c r="E61" s="42">
        <v>0.87</v>
      </c>
      <c r="F61" s="42">
        <v>0.84</v>
      </c>
      <c r="G61" s="42">
        <v>0.84</v>
      </c>
      <c r="H61" s="42">
        <v>0.83</v>
      </c>
      <c r="I61" s="42">
        <v>0.83</v>
      </c>
      <c r="J61" s="42">
        <v>0.83</v>
      </c>
      <c r="K61" s="42">
        <v>0.83</v>
      </c>
      <c r="L61" s="42">
        <v>0.83</v>
      </c>
      <c r="M61" s="42">
        <v>0.83</v>
      </c>
      <c r="N61" s="42">
        <v>0.83</v>
      </c>
      <c r="O61" s="42">
        <v>0.83</v>
      </c>
      <c r="P61" s="43">
        <v>0.83</v>
      </c>
      <c r="Q61" s="41"/>
    </row>
    <row r="62" spans="1:17" x14ac:dyDescent="0.25">
      <c r="A62" s="41"/>
      <c r="B62" s="194"/>
      <c r="C62" s="42" t="s">
        <v>92</v>
      </c>
      <c r="D62" s="42">
        <v>1</v>
      </c>
      <c r="E62" s="42">
        <v>0.77</v>
      </c>
      <c r="F62" s="42">
        <v>0.75</v>
      </c>
      <c r="G62" s="42">
        <v>0.75</v>
      </c>
      <c r="H62" s="42">
        <v>0.75</v>
      </c>
      <c r="I62" s="42">
        <v>0.75</v>
      </c>
      <c r="J62" s="42">
        <v>0.75</v>
      </c>
      <c r="K62" s="42">
        <v>0.75</v>
      </c>
      <c r="L62" s="42">
        <v>0.75</v>
      </c>
      <c r="M62" s="42">
        <v>0.75</v>
      </c>
      <c r="N62" s="42">
        <v>0.75</v>
      </c>
      <c r="O62" s="42">
        <v>0.75</v>
      </c>
      <c r="P62" s="43">
        <v>0.75</v>
      </c>
      <c r="Q62" s="41"/>
    </row>
    <row r="63" spans="1:17" x14ac:dyDescent="0.25">
      <c r="A63" s="41"/>
      <c r="B63" s="194" t="s">
        <v>28</v>
      </c>
      <c r="C63" s="42" t="s">
        <v>89</v>
      </c>
      <c r="D63" s="42">
        <v>1</v>
      </c>
      <c r="E63" s="42">
        <v>0.98</v>
      </c>
      <c r="F63" s="42">
        <v>0.97</v>
      </c>
      <c r="G63" s="42">
        <v>0.96</v>
      </c>
      <c r="H63" s="42">
        <v>0.96</v>
      </c>
      <c r="I63" s="42">
        <v>0.96</v>
      </c>
      <c r="J63" s="42">
        <v>0.96</v>
      </c>
      <c r="K63" s="42">
        <v>0.96</v>
      </c>
      <c r="L63" s="42">
        <v>0.96</v>
      </c>
      <c r="M63" s="42">
        <v>0.96</v>
      </c>
      <c r="N63" s="42">
        <v>0.96</v>
      </c>
      <c r="O63" s="42">
        <v>0.96</v>
      </c>
      <c r="P63" s="43">
        <v>0.96</v>
      </c>
      <c r="Q63" s="41"/>
    </row>
    <row r="64" spans="1:17" x14ac:dyDescent="0.25">
      <c r="A64" s="41"/>
      <c r="B64" s="194"/>
      <c r="C64" s="42" t="s">
        <v>90</v>
      </c>
      <c r="D64" s="42">
        <v>1</v>
      </c>
      <c r="E64" s="42">
        <v>0.95</v>
      </c>
      <c r="F64" s="42">
        <v>0.93</v>
      </c>
      <c r="G64" s="42">
        <v>0.93</v>
      </c>
      <c r="H64" s="42">
        <v>0.93</v>
      </c>
      <c r="I64" s="42">
        <v>0.93</v>
      </c>
      <c r="J64" s="42">
        <v>0.93</v>
      </c>
      <c r="K64" s="42">
        <v>0.93</v>
      </c>
      <c r="L64" s="42">
        <v>0.93</v>
      </c>
      <c r="M64" s="42">
        <v>0.93</v>
      </c>
      <c r="N64" s="42">
        <v>0.93</v>
      </c>
      <c r="O64" s="42">
        <v>0.93</v>
      </c>
      <c r="P64" s="43">
        <v>0.93</v>
      </c>
      <c r="Q64" s="41"/>
    </row>
    <row r="65" spans="1:17" x14ac:dyDescent="0.25">
      <c r="A65" s="41"/>
      <c r="B65" s="194"/>
      <c r="C65" s="42" t="s">
        <v>91</v>
      </c>
      <c r="D65" s="42">
        <v>1</v>
      </c>
      <c r="E65" s="42">
        <v>0.9</v>
      </c>
      <c r="F65" s="42">
        <v>0.88</v>
      </c>
      <c r="G65" s="42">
        <v>0.87</v>
      </c>
      <c r="H65" s="42">
        <v>0.87</v>
      </c>
      <c r="I65" s="42">
        <v>0.87</v>
      </c>
      <c r="J65" s="42">
        <v>0.87</v>
      </c>
      <c r="K65" s="42">
        <v>0.87</v>
      </c>
      <c r="L65" s="42">
        <v>0.87</v>
      </c>
      <c r="M65" s="42">
        <v>0.87</v>
      </c>
      <c r="N65" s="42">
        <v>0.87</v>
      </c>
      <c r="O65" s="42">
        <v>0.87</v>
      </c>
      <c r="P65" s="43">
        <v>0.87</v>
      </c>
      <c r="Q65" s="41"/>
    </row>
    <row r="66" spans="1:17" x14ac:dyDescent="0.25">
      <c r="A66" s="41"/>
      <c r="B66" s="194"/>
      <c r="C66" s="42" t="s">
        <v>92</v>
      </c>
      <c r="D66" s="42">
        <v>1</v>
      </c>
      <c r="E66" s="42">
        <v>0.82</v>
      </c>
      <c r="F66" s="42">
        <v>0.8</v>
      </c>
      <c r="G66" s="42">
        <v>0.8</v>
      </c>
      <c r="H66" s="42">
        <v>0.8</v>
      </c>
      <c r="I66" s="42">
        <v>0.8</v>
      </c>
      <c r="J66" s="42">
        <v>0.8</v>
      </c>
      <c r="K66" s="42">
        <v>0.8</v>
      </c>
      <c r="L66" s="42">
        <v>0.8</v>
      </c>
      <c r="M66" s="42">
        <v>0.8</v>
      </c>
      <c r="N66" s="42">
        <v>0.8</v>
      </c>
      <c r="O66" s="42">
        <v>0.8</v>
      </c>
      <c r="P66" s="43">
        <v>0.8</v>
      </c>
      <c r="Q66" s="41"/>
    </row>
    <row r="67" spans="1:17" x14ac:dyDescent="0.25">
      <c r="A67" s="41"/>
      <c r="B67" s="194" t="s">
        <v>29</v>
      </c>
      <c r="C67" s="42" t="s">
        <v>89</v>
      </c>
      <c r="D67" s="42">
        <v>1</v>
      </c>
      <c r="E67" s="42">
        <v>0.97</v>
      </c>
      <c r="F67" s="42">
        <v>0.95</v>
      </c>
      <c r="G67" s="42">
        <v>0.95</v>
      </c>
      <c r="H67" s="42">
        <v>0.95</v>
      </c>
      <c r="I67" s="42">
        <v>0.95</v>
      </c>
      <c r="J67" s="42">
        <v>0.95</v>
      </c>
      <c r="K67" s="42">
        <v>0.95</v>
      </c>
      <c r="L67" s="42">
        <v>0.95</v>
      </c>
      <c r="M67" s="42">
        <v>0.95</v>
      </c>
      <c r="N67" s="42">
        <v>0.95</v>
      </c>
      <c r="O67" s="42">
        <v>0.95</v>
      </c>
      <c r="P67" s="43">
        <v>0.95</v>
      </c>
      <c r="Q67" s="41"/>
    </row>
    <row r="68" spans="1:17" x14ac:dyDescent="0.25">
      <c r="A68" s="41"/>
      <c r="B68" s="194"/>
      <c r="C68" s="42" t="s">
        <v>90</v>
      </c>
      <c r="D68" s="42">
        <v>1</v>
      </c>
      <c r="E68" s="42">
        <v>0.93</v>
      </c>
      <c r="F68" s="42">
        <v>0.91</v>
      </c>
      <c r="G68" s="42">
        <v>0.9</v>
      </c>
      <c r="H68" s="42">
        <v>0.9</v>
      </c>
      <c r="I68" s="42">
        <v>0.9</v>
      </c>
      <c r="J68" s="42">
        <v>0.9</v>
      </c>
      <c r="K68" s="42">
        <v>0.9</v>
      </c>
      <c r="L68" s="42">
        <v>0.9</v>
      </c>
      <c r="M68" s="42">
        <v>0.9</v>
      </c>
      <c r="N68" s="42">
        <v>0.9</v>
      </c>
      <c r="O68" s="42">
        <v>0.9</v>
      </c>
      <c r="P68" s="43">
        <v>0.9</v>
      </c>
      <c r="Q68" s="41"/>
    </row>
    <row r="69" spans="1:17" x14ac:dyDescent="0.25">
      <c r="A69" s="41"/>
      <c r="B69" s="194"/>
      <c r="C69" s="42" t="s">
        <v>91</v>
      </c>
      <c r="D69" s="42">
        <v>1</v>
      </c>
      <c r="E69" s="42">
        <v>0.86</v>
      </c>
      <c r="F69" s="42">
        <v>0.83</v>
      </c>
      <c r="G69" s="42">
        <v>0.83</v>
      </c>
      <c r="H69" s="42">
        <v>0.83</v>
      </c>
      <c r="I69" s="42">
        <v>0.83</v>
      </c>
      <c r="J69" s="42">
        <v>0.83</v>
      </c>
      <c r="K69" s="42">
        <v>0.83</v>
      </c>
      <c r="L69" s="42">
        <v>0.83</v>
      </c>
      <c r="M69" s="42">
        <v>0.83</v>
      </c>
      <c r="N69" s="42">
        <v>0.83</v>
      </c>
      <c r="O69" s="42">
        <v>0.83</v>
      </c>
      <c r="P69" s="43">
        <v>0.83</v>
      </c>
      <c r="Q69" s="41"/>
    </row>
    <row r="70" spans="1:17" x14ac:dyDescent="0.25">
      <c r="A70" s="41"/>
      <c r="B70" s="194"/>
      <c r="C70" s="42" t="s">
        <v>92</v>
      </c>
      <c r="D70" s="42">
        <v>1</v>
      </c>
      <c r="E70" s="42">
        <v>0.76</v>
      </c>
      <c r="F70" s="42">
        <v>0.74</v>
      </c>
      <c r="G70" s="42">
        <v>0.74</v>
      </c>
      <c r="H70" s="42">
        <v>0.74</v>
      </c>
      <c r="I70" s="42">
        <v>0.74</v>
      </c>
      <c r="J70" s="42">
        <v>0.74</v>
      </c>
      <c r="K70" s="42">
        <v>0.74</v>
      </c>
      <c r="L70" s="42">
        <v>0.74</v>
      </c>
      <c r="M70" s="42">
        <v>0.74</v>
      </c>
      <c r="N70" s="42">
        <v>0.74</v>
      </c>
      <c r="O70" s="42">
        <v>0.74</v>
      </c>
      <c r="P70" s="43">
        <v>0.74</v>
      </c>
      <c r="Q70" s="41"/>
    </row>
    <row r="71" spans="1:17" x14ac:dyDescent="0.25">
      <c r="A71" s="41"/>
      <c r="B71" s="194" t="s">
        <v>30</v>
      </c>
      <c r="C71" s="42" t="s">
        <v>89</v>
      </c>
      <c r="D71" s="42">
        <v>1</v>
      </c>
      <c r="E71" s="42">
        <v>0.97</v>
      </c>
      <c r="F71" s="42">
        <v>0.96</v>
      </c>
      <c r="G71" s="42">
        <v>0.96</v>
      </c>
      <c r="H71" s="42">
        <v>0.96</v>
      </c>
      <c r="I71" s="42">
        <v>0.96</v>
      </c>
      <c r="J71" s="42">
        <v>0.96</v>
      </c>
      <c r="K71" s="42">
        <v>0.96</v>
      </c>
      <c r="L71" s="42">
        <v>0.96</v>
      </c>
      <c r="M71" s="42">
        <v>0.96</v>
      </c>
      <c r="N71" s="42">
        <v>0.96</v>
      </c>
      <c r="O71" s="42">
        <v>0.96</v>
      </c>
      <c r="P71" s="43">
        <v>0.96</v>
      </c>
      <c r="Q71" s="41"/>
    </row>
    <row r="72" spans="1:17" x14ac:dyDescent="0.25">
      <c r="A72" s="41"/>
      <c r="B72" s="194"/>
      <c r="C72" s="42" t="s">
        <v>90</v>
      </c>
      <c r="D72" s="42">
        <v>1</v>
      </c>
      <c r="E72" s="42">
        <v>0.94</v>
      </c>
      <c r="F72" s="42">
        <v>0.93</v>
      </c>
      <c r="G72" s="42">
        <v>0.92</v>
      </c>
      <c r="H72" s="42">
        <v>0.92</v>
      </c>
      <c r="I72" s="42">
        <v>0.92</v>
      </c>
      <c r="J72" s="42">
        <v>0.92</v>
      </c>
      <c r="K72" s="42">
        <v>0.92</v>
      </c>
      <c r="L72" s="42">
        <v>0.92</v>
      </c>
      <c r="M72" s="42">
        <v>0.92</v>
      </c>
      <c r="N72" s="42">
        <v>0.92</v>
      </c>
      <c r="O72" s="42">
        <v>0.92</v>
      </c>
      <c r="P72" s="43">
        <v>0.92</v>
      </c>
      <c r="Q72" s="41"/>
    </row>
    <row r="73" spans="1:17" x14ac:dyDescent="0.25">
      <c r="A73" s="41"/>
      <c r="B73" s="194"/>
      <c r="C73" s="42" t="s">
        <v>91</v>
      </c>
      <c r="D73" s="42">
        <v>1</v>
      </c>
      <c r="E73" s="42">
        <v>0.89</v>
      </c>
      <c r="F73" s="42">
        <v>0.87</v>
      </c>
      <c r="G73" s="42">
        <v>0.86</v>
      </c>
      <c r="H73" s="42">
        <v>0.86</v>
      </c>
      <c r="I73" s="42">
        <v>0.86</v>
      </c>
      <c r="J73" s="42">
        <v>0.86</v>
      </c>
      <c r="K73" s="42">
        <v>0.86</v>
      </c>
      <c r="L73" s="42">
        <v>0.86</v>
      </c>
      <c r="M73" s="42">
        <v>0.86</v>
      </c>
      <c r="N73" s="42">
        <v>0.86</v>
      </c>
      <c r="O73" s="42">
        <v>0.86</v>
      </c>
      <c r="P73" s="43">
        <v>0.86</v>
      </c>
      <c r="Q73" s="41"/>
    </row>
    <row r="74" spans="1:17" x14ac:dyDescent="0.25">
      <c r="A74" s="41"/>
      <c r="B74" s="194"/>
      <c r="C74" s="42" t="s">
        <v>92</v>
      </c>
      <c r="D74" s="42">
        <v>1</v>
      </c>
      <c r="E74" s="42">
        <v>0.81</v>
      </c>
      <c r="F74" s="42">
        <v>0.79</v>
      </c>
      <c r="G74" s="42">
        <v>0.79</v>
      </c>
      <c r="H74" s="42">
        <v>0.79</v>
      </c>
      <c r="I74" s="42">
        <v>0.79</v>
      </c>
      <c r="J74" s="42">
        <v>0.79</v>
      </c>
      <c r="K74" s="42">
        <v>0.79</v>
      </c>
      <c r="L74" s="42">
        <v>0.79</v>
      </c>
      <c r="M74" s="42">
        <v>0.79</v>
      </c>
      <c r="N74" s="42">
        <v>0.79</v>
      </c>
      <c r="O74" s="42">
        <v>0.79</v>
      </c>
      <c r="P74" s="43">
        <v>0.79</v>
      </c>
      <c r="Q74" s="41"/>
    </row>
    <row r="75" spans="1:17" x14ac:dyDescent="0.25">
      <c r="A75" s="41"/>
      <c r="B75" s="194" t="s">
        <v>31</v>
      </c>
      <c r="C75" s="42" t="s">
        <v>89</v>
      </c>
      <c r="D75" s="42">
        <v>1</v>
      </c>
      <c r="E75" s="42">
        <v>0.98</v>
      </c>
      <c r="F75" s="42">
        <v>0.97</v>
      </c>
      <c r="G75" s="42">
        <v>0.97</v>
      </c>
      <c r="H75" s="42">
        <v>0.97</v>
      </c>
      <c r="I75" s="42">
        <v>0.97</v>
      </c>
      <c r="J75" s="42">
        <v>0.97</v>
      </c>
      <c r="K75" s="42">
        <v>0.97</v>
      </c>
      <c r="L75" s="42">
        <v>0.97</v>
      </c>
      <c r="M75" s="42">
        <v>0.97</v>
      </c>
      <c r="N75" s="42">
        <v>0.97</v>
      </c>
      <c r="O75" s="42">
        <v>0.97</v>
      </c>
      <c r="P75" s="43">
        <v>0.97</v>
      </c>
      <c r="Q75" s="41"/>
    </row>
    <row r="76" spans="1:17" x14ac:dyDescent="0.25">
      <c r="A76" s="41"/>
      <c r="B76" s="194"/>
      <c r="C76" s="42" t="s">
        <v>90</v>
      </c>
      <c r="D76" s="42">
        <v>1</v>
      </c>
      <c r="E76" s="42">
        <v>0.96</v>
      </c>
      <c r="F76" s="42">
        <v>0.95</v>
      </c>
      <c r="G76" s="42">
        <v>0.94</v>
      </c>
      <c r="H76" s="42">
        <v>0.94</v>
      </c>
      <c r="I76" s="42">
        <v>0.94</v>
      </c>
      <c r="J76" s="42">
        <v>0.94</v>
      </c>
      <c r="K76" s="42">
        <v>0.94</v>
      </c>
      <c r="L76" s="42">
        <v>0.94</v>
      </c>
      <c r="M76" s="42">
        <v>0.94</v>
      </c>
      <c r="N76" s="42">
        <v>0.94</v>
      </c>
      <c r="O76" s="42">
        <v>0.94</v>
      </c>
      <c r="P76" s="43">
        <v>0.94</v>
      </c>
      <c r="Q76" s="41"/>
    </row>
    <row r="77" spans="1:17" x14ac:dyDescent="0.25">
      <c r="A77" s="41"/>
      <c r="B77" s="194"/>
      <c r="C77" s="42" t="s">
        <v>91</v>
      </c>
      <c r="D77" s="42">
        <v>1</v>
      </c>
      <c r="E77" s="42">
        <v>0.92</v>
      </c>
      <c r="F77" s="42">
        <v>0.9</v>
      </c>
      <c r="G77" s="42">
        <v>0.9</v>
      </c>
      <c r="H77" s="42">
        <v>0.9</v>
      </c>
      <c r="I77" s="42">
        <v>0.9</v>
      </c>
      <c r="J77" s="42">
        <v>0.9</v>
      </c>
      <c r="K77" s="42">
        <v>0.9</v>
      </c>
      <c r="L77" s="42">
        <v>0.9</v>
      </c>
      <c r="M77" s="42">
        <v>0.9</v>
      </c>
      <c r="N77" s="42">
        <v>0.9</v>
      </c>
      <c r="O77" s="42">
        <v>0.9</v>
      </c>
      <c r="P77" s="43">
        <v>0.9</v>
      </c>
      <c r="Q77" s="41"/>
    </row>
    <row r="78" spans="1:17" ht="15.75" thickBot="1" x14ac:dyDescent="0.3">
      <c r="A78" s="41"/>
      <c r="B78" s="199"/>
      <c r="C78" s="44" t="s">
        <v>92</v>
      </c>
      <c r="D78" s="44">
        <v>1</v>
      </c>
      <c r="E78" s="44">
        <v>0.85</v>
      </c>
      <c r="F78" s="44">
        <v>0.84</v>
      </c>
      <c r="G78" s="44">
        <v>0.84</v>
      </c>
      <c r="H78" s="44">
        <v>0.84</v>
      </c>
      <c r="I78" s="44">
        <v>0.84</v>
      </c>
      <c r="J78" s="44">
        <v>0.84</v>
      </c>
      <c r="K78" s="44">
        <v>0.84</v>
      </c>
      <c r="L78" s="44">
        <v>0.84</v>
      </c>
      <c r="M78" s="44">
        <v>0.84</v>
      </c>
      <c r="N78" s="44">
        <v>0.84</v>
      </c>
      <c r="O78" s="44">
        <v>0.84</v>
      </c>
      <c r="P78" s="45">
        <v>0.84</v>
      </c>
      <c r="Q78" s="41"/>
    </row>
    <row r="80" spans="1:17" ht="15.75" thickBot="1" x14ac:dyDescent="0.3">
      <c r="A80" s="41"/>
      <c r="B80" s="52" t="s">
        <v>101</v>
      </c>
      <c r="C80" s="40"/>
      <c r="D80" s="40"/>
      <c r="E80" s="40"/>
      <c r="F80" s="40"/>
      <c r="G80" s="40"/>
      <c r="H80" s="40"/>
      <c r="I80" s="40"/>
      <c r="J80" s="40"/>
      <c r="K80" s="40"/>
      <c r="L80" s="40"/>
      <c r="M80" s="40"/>
      <c r="N80" s="40"/>
      <c r="O80" s="40"/>
      <c r="P80" s="40"/>
      <c r="Q80" s="41"/>
    </row>
    <row r="81" spans="1:17" ht="51.75" thickBot="1" x14ac:dyDescent="0.3">
      <c r="A81" s="41"/>
      <c r="B81" s="48" t="s">
        <v>87</v>
      </c>
      <c r="C81" s="49" t="s">
        <v>88</v>
      </c>
      <c r="D81" s="50">
        <v>0</v>
      </c>
      <c r="E81" s="50">
        <v>0.5</v>
      </c>
      <c r="F81" s="50">
        <v>1</v>
      </c>
      <c r="G81" s="50">
        <v>1.5</v>
      </c>
      <c r="H81" s="50">
        <v>2</v>
      </c>
      <c r="I81" s="50">
        <v>2.5</v>
      </c>
      <c r="J81" s="50">
        <v>3</v>
      </c>
      <c r="K81" s="50">
        <v>3.5</v>
      </c>
      <c r="L81" s="50">
        <v>4</v>
      </c>
      <c r="M81" s="50">
        <v>4.5</v>
      </c>
      <c r="N81" s="50">
        <v>5</v>
      </c>
      <c r="O81" s="50">
        <v>5.5</v>
      </c>
      <c r="P81" s="51">
        <v>6</v>
      </c>
      <c r="Q81" s="41"/>
    </row>
    <row r="82" spans="1:17" x14ac:dyDescent="0.25">
      <c r="A82" s="41"/>
      <c r="B82" s="193" t="s">
        <v>23</v>
      </c>
      <c r="C82" s="46" t="s">
        <v>89</v>
      </c>
      <c r="D82" s="46">
        <v>1</v>
      </c>
      <c r="E82" s="46">
        <v>0.93</v>
      </c>
      <c r="F82" s="46">
        <v>0.91</v>
      </c>
      <c r="G82" s="46">
        <v>0.9</v>
      </c>
      <c r="H82" s="46">
        <v>0.9</v>
      </c>
      <c r="I82" s="46">
        <v>0.9</v>
      </c>
      <c r="J82" s="46">
        <v>0.9</v>
      </c>
      <c r="K82" s="46">
        <v>0.89</v>
      </c>
      <c r="L82" s="46">
        <v>0.89</v>
      </c>
      <c r="M82" s="46">
        <v>0.89</v>
      </c>
      <c r="N82" s="46">
        <v>0.89</v>
      </c>
      <c r="O82" s="46">
        <v>0.89</v>
      </c>
      <c r="P82" s="47">
        <v>0.89</v>
      </c>
      <c r="Q82" s="41"/>
    </row>
    <row r="83" spans="1:17" x14ac:dyDescent="0.25">
      <c r="A83" s="41"/>
      <c r="B83" s="194"/>
      <c r="C83" s="42" t="s">
        <v>90</v>
      </c>
      <c r="D83" s="42">
        <v>1</v>
      </c>
      <c r="E83" s="42">
        <v>0.86</v>
      </c>
      <c r="F83" s="42">
        <v>0.82</v>
      </c>
      <c r="G83" s="42">
        <v>0.81</v>
      </c>
      <c r="H83" s="42">
        <v>0.81</v>
      </c>
      <c r="I83" s="42">
        <v>0.81</v>
      </c>
      <c r="J83" s="42">
        <v>0.81</v>
      </c>
      <c r="K83" s="42">
        <v>0.81</v>
      </c>
      <c r="L83" s="42">
        <v>0.81</v>
      </c>
      <c r="M83" s="42">
        <v>0.81</v>
      </c>
      <c r="N83" s="42">
        <v>0.81</v>
      </c>
      <c r="O83" s="42">
        <v>0.81</v>
      </c>
      <c r="P83" s="43">
        <v>0.81</v>
      </c>
      <c r="Q83" s="41"/>
    </row>
    <row r="84" spans="1:17" x14ac:dyDescent="0.25">
      <c r="A84" s="41"/>
      <c r="B84" s="194"/>
      <c r="C84" s="42" t="s">
        <v>91</v>
      </c>
      <c r="D84" s="42">
        <v>1</v>
      </c>
      <c r="E84" s="42">
        <v>0.72</v>
      </c>
      <c r="F84" s="42">
        <v>0.67</v>
      </c>
      <c r="G84" s="42">
        <v>0.66</v>
      </c>
      <c r="H84" s="42">
        <v>0.66</v>
      </c>
      <c r="I84" s="42">
        <v>0.66</v>
      </c>
      <c r="J84" s="42">
        <v>0.66</v>
      </c>
      <c r="K84" s="42">
        <v>0.66</v>
      </c>
      <c r="L84" s="42">
        <v>0.66</v>
      </c>
      <c r="M84" s="42">
        <v>0.66</v>
      </c>
      <c r="N84" s="42">
        <v>0.66</v>
      </c>
      <c r="O84" s="42">
        <v>0.66</v>
      </c>
      <c r="P84" s="43">
        <v>0.66</v>
      </c>
      <c r="Q84" s="41"/>
    </row>
    <row r="85" spans="1:17" x14ac:dyDescent="0.25">
      <c r="A85" s="41"/>
      <c r="B85" s="194"/>
      <c r="C85" s="42" t="s">
        <v>92</v>
      </c>
      <c r="D85" s="42">
        <v>1</v>
      </c>
      <c r="E85" s="42">
        <v>0.54</v>
      </c>
      <c r="F85" s="42">
        <v>0.5</v>
      </c>
      <c r="G85" s="42">
        <v>0.49</v>
      </c>
      <c r="H85" s="42">
        <v>0.49</v>
      </c>
      <c r="I85" s="42">
        <v>0.49</v>
      </c>
      <c r="J85" s="42">
        <v>0.49</v>
      </c>
      <c r="K85" s="42">
        <v>0.49</v>
      </c>
      <c r="L85" s="42">
        <v>0.49</v>
      </c>
      <c r="M85" s="42">
        <v>0.49</v>
      </c>
      <c r="N85" s="42">
        <v>0.49</v>
      </c>
      <c r="O85" s="42">
        <v>0.49</v>
      </c>
      <c r="P85" s="43">
        <v>0.49</v>
      </c>
      <c r="Q85" s="41"/>
    </row>
    <row r="86" spans="1:17" x14ac:dyDescent="0.25">
      <c r="A86" s="41"/>
      <c r="B86" s="194" t="s">
        <v>24</v>
      </c>
      <c r="C86" s="42" t="s">
        <v>89</v>
      </c>
      <c r="D86" s="42">
        <v>1</v>
      </c>
      <c r="E86" s="42">
        <v>0.94</v>
      </c>
      <c r="F86" s="42">
        <v>0.93</v>
      </c>
      <c r="G86" s="42">
        <v>0.92</v>
      </c>
      <c r="H86" s="42">
        <v>0.92</v>
      </c>
      <c r="I86" s="42">
        <v>0.92</v>
      </c>
      <c r="J86" s="42">
        <v>0.91</v>
      </c>
      <c r="K86" s="42">
        <v>0.91</v>
      </c>
      <c r="L86" s="42">
        <v>0.91</v>
      </c>
      <c r="M86" s="42">
        <v>0.91</v>
      </c>
      <c r="N86" s="42">
        <v>0.91</v>
      </c>
      <c r="O86" s="42">
        <v>0.91</v>
      </c>
      <c r="P86" s="43">
        <v>0.91</v>
      </c>
      <c r="Q86" s="41"/>
    </row>
    <row r="87" spans="1:17" x14ac:dyDescent="0.25">
      <c r="A87" s="41"/>
      <c r="B87" s="194"/>
      <c r="C87" s="42" t="s">
        <v>90</v>
      </c>
      <c r="D87" s="42">
        <v>1</v>
      </c>
      <c r="E87" s="42">
        <v>0.88</v>
      </c>
      <c r="F87" s="42">
        <v>0.85</v>
      </c>
      <c r="G87" s="42">
        <v>0.84</v>
      </c>
      <c r="H87" s="42">
        <v>0.84</v>
      </c>
      <c r="I87" s="42">
        <v>0.84</v>
      </c>
      <c r="J87" s="42">
        <v>0.84</v>
      </c>
      <c r="K87" s="42">
        <v>0.84</v>
      </c>
      <c r="L87" s="42">
        <v>0.84</v>
      </c>
      <c r="M87" s="42">
        <v>0.84</v>
      </c>
      <c r="N87" s="42">
        <v>0.84</v>
      </c>
      <c r="O87" s="42">
        <v>0.84</v>
      </c>
      <c r="P87" s="43">
        <v>0.84</v>
      </c>
      <c r="Q87" s="41"/>
    </row>
    <row r="88" spans="1:17" x14ac:dyDescent="0.25">
      <c r="A88" s="41"/>
      <c r="B88" s="194"/>
      <c r="C88" s="42" t="s">
        <v>91</v>
      </c>
      <c r="D88" s="42">
        <v>1</v>
      </c>
      <c r="E88" s="42">
        <v>0.76</v>
      </c>
      <c r="F88" s="42">
        <v>0.72</v>
      </c>
      <c r="G88" s="42">
        <v>0.71</v>
      </c>
      <c r="H88" s="42">
        <v>0.71</v>
      </c>
      <c r="I88" s="42">
        <v>0.71</v>
      </c>
      <c r="J88" s="42">
        <v>0.71</v>
      </c>
      <c r="K88" s="42">
        <v>0.71</v>
      </c>
      <c r="L88" s="42">
        <v>0.71</v>
      </c>
      <c r="M88" s="42">
        <v>0.71</v>
      </c>
      <c r="N88" s="42">
        <v>0.71</v>
      </c>
      <c r="O88" s="42">
        <v>0.71</v>
      </c>
      <c r="P88" s="43">
        <v>0.71</v>
      </c>
      <c r="Q88" s="41"/>
    </row>
    <row r="89" spans="1:17" x14ac:dyDescent="0.25">
      <c r="A89" s="41"/>
      <c r="B89" s="194"/>
      <c r="C89" s="42" t="s">
        <v>92</v>
      </c>
      <c r="D89" s="42">
        <v>1</v>
      </c>
      <c r="E89" s="42">
        <v>0.59</v>
      </c>
      <c r="F89" s="42">
        <v>0.55000000000000004</v>
      </c>
      <c r="G89" s="42">
        <v>0.55000000000000004</v>
      </c>
      <c r="H89" s="42">
        <v>0.55000000000000004</v>
      </c>
      <c r="I89" s="42">
        <v>0.55000000000000004</v>
      </c>
      <c r="J89" s="42">
        <v>0.55000000000000004</v>
      </c>
      <c r="K89" s="42">
        <v>0.55000000000000004</v>
      </c>
      <c r="L89" s="42">
        <v>0.55000000000000004</v>
      </c>
      <c r="M89" s="42">
        <v>0.55000000000000004</v>
      </c>
      <c r="N89" s="42">
        <v>0.55000000000000004</v>
      </c>
      <c r="O89" s="42">
        <v>0.55000000000000004</v>
      </c>
      <c r="P89" s="43">
        <v>0.55000000000000004</v>
      </c>
      <c r="Q89" s="41"/>
    </row>
    <row r="90" spans="1:17" x14ac:dyDescent="0.25">
      <c r="A90" s="41"/>
      <c r="B90" s="194" t="s">
        <v>25</v>
      </c>
      <c r="C90" s="42" t="s">
        <v>89</v>
      </c>
      <c r="D90" s="42">
        <v>1</v>
      </c>
      <c r="E90" s="42">
        <v>0.96</v>
      </c>
      <c r="F90" s="42">
        <v>0.94</v>
      </c>
      <c r="G90" s="42">
        <v>0.93</v>
      </c>
      <c r="H90" s="42">
        <v>0.93</v>
      </c>
      <c r="I90" s="42">
        <v>0.93</v>
      </c>
      <c r="J90" s="42">
        <v>0.93</v>
      </c>
      <c r="K90" s="42">
        <v>0.93</v>
      </c>
      <c r="L90" s="42">
        <v>0.93</v>
      </c>
      <c r="M90" s="42">
        <v>0.93</v>
      </c>
      <c r="N90" s="42">
        <v>0.93</v>
      </c>
      <c r="O90" s="42">
        <v>0.93</v>
      </c>
      <c r="P90" s="43">
        <v>0.93</v>
      </c>
      <c r="Q90" s="41"/>
    </row>
    <row r="91" spans="1:17" x14ac:dyDescent="0.25">
      <c r="A91" s="41"/>
      <c r="B91" s="194"/>
      <c r="C91" s="42" t="s">
        <v>90</v>
      </c>
      <c r="D91" s="42">
        <v>1</v>
      </c>
      <c r="E91" s="42">
        <v>0.9</v>
      </c>
      <c r="F91" s="42">
        <v>0.88</v>
      </c>
      <c r="G91" s="42">
        <v>0.87</v>
      </c>
      <c r="H91" s="42">
        <v>0.87</v>
      </c>
      <c r="I91" s="42">
        <v>0.87</v>
      </c>
      <c r="J91" s="42">
        <v>0.87</v>
      </c>
      <c r="K91" s="42">
        <v>0.87</v>
      </c>
      <c r="L91" s="42">
        <v>0.87</v>
      </c>
      <c r="M91" s="42">
        <v>0.87</v>
      </c>
      <c r="N91" s="42">
        <v>0.87</v>
      </c>
      <c r="O91" s="42">
        <v>0.87</v>
      </c>
      <c r="P91" s="43">
        <v>0.87</v>
      </c>
      <c r="Q91" s="41"/>
    </row>
    <row r="92" spans="1:17" x14ac:dyDescent="0.25">
      <c r="A92" s="41"/>
      <c r="B92" s="194"/>
      <c r="C92" s="42" t="s">
        <v>91</v>
      </c>
      <c r="D92" s="42">
        <v>1</v>
      </c>
      <c r="E92" s="42">
        <v>0.8</v>
      </c>
      <c r="F92" s="42">
        <v>0.76</v>
      </c>
      <c r="G92" s="42">
        <v>0.75</v>
      </c>
      <c r="H92" s="42">
        <v>0.75</v>
      </c>
      <c r="I92" s="42">
        <v>0.75</v>
      </c>
      <c r="J92" s="42">
        <v>0.75</v>
      </c>
      <c r="K92" s="42">
        <v>0.75</v>
      </c>
      <c r="L92" s="42">
        <v>0.75</v>
      </c>
      <c r="M92" s="42">
        <v>0.75</v>
      </c>
      <c r="N92" s="42">
        <v>0.75</v>
      </c>
      <c r="O92" s="42">
        <v>0.75</v>
      </c>
      <c r="P92" s="43">
        <v>0.75</v>
      </c>
      <c r="Q92" s="41"/>
    </row>
    <row r="93" spans="1:17" x14ac:dyDescent="0.25">
      <c r="A93" s="41"/>
      <c r="B93" s="194"/>
      <c r="C93" s="42" t="s">
        <v>92</v>
      </c>
      <c r="D93" s="42">
        <v>1</v>
      </c>
      <c r="E93" s="42">
        <v>0.64</v>
      </c>
      <c r="F93" s="42">
        <v>0.6</v>
      </c>
      <c r="G93" s="42">
        <v>0.6</v>
      </c>
      <c r="H93" s="42">
        <v>0.6</v>
      </c>
      <c r="I93" s="42">
        <v>0.6</v>
      </c>
      <c r="J93" s="42">
        <v>0.6</v>
      </c>
      <c r="K93" s="42">
        <v>0.6</v>
      </c>
      <c r="L93" s="42">
        <v>0.6</v>
      </c>
      <c r="M93" s="42">
        <v>0.6</v>
      </c>
      <c r="N93" s="42">
        <v>0.6</v>
      </c>
      <c r="O93" s="42">
        <v>0.6</v>
      </c>
      <c r="P93" s="43">
        <v>0.6</v>
      </c>
      <c r="Q93" s="41"/>
    </row>
    <row r="94" spans="1:17" x14ac:dyDescent="0.25">
      <c r="A94" s="41"/>
      <c r="B94" s="194" t="s">
        <v>26</v>
      </c>
      <c r="C94" s="42" t="s">
        <v>89</v>
      </c>
      <c r="D94" s="42">
        <v>1</v>
      </c>
      <c r="E94" s="42">
        <v>0.93</v>
      </c>
      <c r="F94" s="42">
        <v>0.91</v>
      </c>
      <c r="G94" s="42">
        <v>0.9</v>
      </c>
      <c r="H94" s="42">
        <v>0.9</v>
      </c>
      <c r="I94" s="42">
        <v>0.9</v>
      </c>
      <c r="J94" s="42">
        <v>0.9</v>
      </c>
      <c r="K94" s="42">
        <v>0.9</v>
      </c>
      <c r="L94" s="42">
        <v>0.9</v>
      </c>
      <c r="M94" s="42">
        <v>0.9</v>
      </c>
      <c r="N94" s="42">
        <v>0.9</v>
      </c>
      <c r="O94" s="42">
        <v>0.9</v>
      </c>
      <c r="P94" s="43">
        <v>0.9</v>
      </c>
      <c r="Q94" s="41"/>
    </row>
    <row r="95" spans="1:17" x14ac:dyDescent="0.25">
      <c r="A95" s="41"/>
      <c r="B95" s="194"/>
      <c r="C95" s="42" t="s">
        <v>90</v>
      </c>
      <c r="D95" s="42">
        <v>1</v>
      </c>
      <c r="E95" s="42">
        <v>0.86</v>
      </c>
      <c r="F95" s="42">
        <v>0.83</v>
      </c>
      <c r="G95" s="42">
        <v>0.82</v>
      </c>
      <c r="H95" s="42">
        <v>0.81</v>
      </c>
      <c r="I95" s="42">
        <v>0.81</v>
      </c>
      <c r="J95" s="42">
        <v>0.81</v>
      </c>
      <c r="K95" s="42">
        <v>0.81</v>
      </c>
      <c r="L95" s="42">
        <v>0.81</v>
      </c>
      <c r="M95" s="42">
        <v>0.81</v>
      </c>
      <c r="N95" s="42">
        <v>0.81</v>
      </c>
      <c r="O95" s="42">
        <v>0.81</v>
      </c>
      <c r="P95" s="43">
        <v>0.81</v>
      </c>
      <c r="Q95" s="41"/>
    </row>
    <row r="96" spans="1:17" x14ac:dyDescent="0.25">
      <c r="A96" s="41"/>
      <c r="B96" s="194"/>
      <c r="C96" s="42" t="s">
        <v>91</v>
      </c>
      <c r="D96" s="42">
        <v>1</v>
      </c>
      <c r="E96" s="42">
        <v>0.73</v>
      </c>
      <c r="F96" s="42">
        <v>0.68</v>
      </c>
      <c r="G96" s="42">
        <v>0.67</v>
      </c>
      <c r="H96" s="42">
        <v>0.67</v>
      </c>
      <c r="I96" s="42">
        <v>0.67</v>
      </c>
      <c r="J96" s="42">
        <v>0.67</v>
      </c>
      <c r="K96" s="42">
        <v>0.67</v>
      </c>
      <c r="L96" s="42">
        <v>0.67</v>
      </c>
      <c r="M96" s="42">
        <v>0.67</v>
      </c>
      <c r="N96" s="42">
        <v>0.67</v>
      </c>
      <c r="O96" s="42">
        <v>0.67</v>
      </c>
      <c r="P96" s="43">
        <v>0.67</v>
      </c>
      <c r="Q96" s="41"/>
    </row>
    <row r="97" spans="1:17" x14ac:dyDescent="0.25">
      <c r="A97" s="41"/>
      <c r="B97" s="194"/>
      <c r="C97" s="42" t="s">
        <v>92</v>
      </c>
      <c r="D97" s="42">
        <v>1</v>
      </c>
      <c r="E97" s="42">
        <v>0.55000000000000004</v>
      </c>
      <c r="F97" s="42">
        <v>0.51</v>
      </c>
      <c r="G97" s="42">
        <v>0.5</v>
      </c>
      <c r="H97" s="42">
        <v>0.5</v>
      </c>
      <c r="I97" s="42">
        <v>0.5</v>
      </c>
      <c r="J97" s="42">
        <v>0.5</v>
      </c>
      <c r="K97" s="42">
        <v>0.5</v>
      </c>
      <c r="L97" s="42">
        <v>0.5</v>
      </c>
      <c r="M97" s="42">
        <v>0.5</v>
      </c>
      <c r="N97" s="42">
        <v>0.5</v>
      </c>
      <c r="O97" s="42">
        <v>0.5</v>
      </c>
      <c r="P97" s="43">
        <v>0.5</v>
      </c>
      <c r="Q97" s="41"/>
    </row>
    <row r="98" spans="1:17" x14ac:dyDescent="0.25">
      <c r="A98" s="41"/>
      <c r="B98" s="194" t="s">
        <v>27</v>
      </c>
      <c r="C98" s="42" t="s">
        <v>89</v>
      </c>
      <c r="D98" s="42">
        <v>1</v>
      </c>
      <c r="E98" s="42">
        <v>0.95</v>
      </c>
      <c r="F98" s="42">
        <v>0.93</v>
      </c>
      <c r="G98" s="42">
        <v>0.92</v>
      </c>
      <c r="H98" s="42">
        <v>0.92</v>
      </c>
      <c r="I98" s="42">
        <v>0.92</v>
      </c>
      <c r="J98" s="42">
        <v>0.92</v>
      </c>
      <c r="K98" s="42">
        <v>0.92</v>
      </c>
      <c r="L98" s="42">
        <v>0.92</v>
      </c>
      <c r="M98" s="42">
        <v>0.92</v>
      </c>
      <c r="N98" s="42">
        <v>0.92</v>
      </c>
      <c r="O98" s="42">
        <v>0.92</v>
      </c>
      <c r="P98" s="43">
        <v>0.92</v>
      </c>
      <c r="Q98" s="41"/>
    </row>
    <row r="99" spans="1:17" x14ac:dyDescent="0.25">
      <c r="A99" s="41"/>
      <c r="B99" s="194"/>
      <c r="C99" s="42" t="s">
        <v>90</v>
      </c>
      <c r="D99" s="42">
        <v>1</v>
      </c>
      <c r="E99" s="42">
        <v>0.89</v>
      </c>
      <c r="F99" s="42">
        <v>0.86</v>
      </c>
      <c r="G99" s="42">
        <v>0.85</v>
      </c>
      <c r="H99" s="42">
        <v>0.85</v>
      </c>
      <c r="I99" s="42">
        <v>0.84</v>
      </c>
      <c r="J99" s="42">
        <v>0.84</v>
      </c>
      <c r="K99" s="42">
        <v>0.84</v>
      </c>
      <c r="L99" s="42">
        <v>0.84</v>
      </c>
      <c r="M99" s="42">
        <v>0.84</v>
      </c>
      <c r="N99" s="42">
        <v>0.84</v>
      </c>
      <c r="O99" s="42">
        <v>0.84</v>
      </c>
      <c r="P99" s="43">
        <v>0.84</v>
      </c>
      <c r="Q99" s="41"/>
    </row>
    <row r="100" spans="1:17" x14ac:dyDescent="0.25">
      <c r="A100" s="41"/>
      <c r="B100" s="194"/>
      <c r="C100" s="42" t="s">
        <v>91</v>
      </c>
      <c r="D100" s="42">
        <v>1</v>
      </c>
      <c r="E100" s="42">
        <v>0.77</v>
      </c>
      <c r="F100" s="42">
        <v>0.73</v>
      </c>
      <c r="G100" s="42">
        <v>0.72</v>
      </c>
      <c r="H100" s="42">
        <v>0.72</v>
      </c>
      <c r="I100" s="42">
        <v>0.72</v>
      </c>
      <c r="J100" s="42">
        <v>0.72</v>
      </c>
      <c r="K100" s="42">
        <v>0.72</v>
      </c>
      <c r="L100" s="42">
        <v>0.72</v>
      </c>
      <c r="M100" s="42">
        <v>0.72</v>
      </c>
      <c r="N100" s="42">
        <v>0.72</v>
      </c>
      <c r="O100" s="42">
        <v>0.72</v>
      </c>
      <c r="P100" s="43">
        <v>0.72</v>
      </c>
      <c r="Q100" s="41"/>
    </row>
    <row r="101" spans="1:17" x14ac:dyDescent="0.25">
      <c r="A101" s="41"/>
      <c r="B101" s="194"/>
      <c r="C101" s="42" t="s">
        <v>92</v>
      </c>
      <c r="D101" s="42">
        <v>1</v>
      </c>
      <c r="E101" s="42">
        <v>0.6</v>
      </c>
      <c r="F101" s="42">
        <v>0.56000000000000005</v>
      </c>
      <c r="G101" s="42">
        <v>0.55000000000000004</v>
      </c>
      <c r="H101" s="42">
        <v>0.55000000000000004</v>
      </c>
      <c r="I101" s="42">
        <v>0.55000000000000004</v>
      </c>
      <c r="J101" s="42">
        <v>0.55000000000000004</v>
      </c>
      <c r="K101" s="42">
        <v>0.55000000000000004</v>
      </c>
      <c r="L101" s="42">
        <v>0.55000000000000004</v>
      </c>
      <c r="M101" s="42">
        <v>0.55000000000000004</v>
      </c>
      <c r="N101" s="42">
        <v>0.55000000000000004</v>
      </c>
      <c r="O101" s="42">
        <v>0.55000000000000004</v>
      </c>
      <c r="P101" s="43">
        <v>0.55000000000000004</v>
      </c>
      <c r="Q101" s="41"/>
    </row>
    <row r="102" spans="1:17" x14ac:dyDescent="0.25">
      <c r="A102" s="41"/>
      <c r="B102" s="194" t="s">
        <v>28</v>
      </c>
      <c r="C102" s="42" t="s">
        <v>89</v>
      </c>
      <c r="D102" s="42">
        <v>1</v>
      </c>
      <c r="E102" s="42">
        <v>0.96</v>
      </c>
      <c r="F102" s="42">
        <v>0.94</v>
      </c>
      <c r="G102" s="42">
        <v>0.94</v>
      </c>
      <c r="H102" s="42">
        <v>0.93</v>
      </c>
      <c r="I102" s="42">
        <v>0.93</v>
      </c>
      <c r="J102" s="42">
        <v>0.93</v>
      </c>
      <c r="K102" s="42">
        <v>0.93</v>
      </c>
      <c r="L102" s="42">
        <v>0.93</v>
      </c>
      <c r="M102" s="42">
        <v>0.93</v>
      </c>
      <c r="N102" s="42">
        <v>0.93</v>
      </c>
      <c r="O102" s="42">
        <v>0.93</v>
      </c>
      <c r="P102" s="43">
        <v>0.93</v>
      </c>
      <c r="Q102" s="41"/>
    </row>
    <row r="103" spans="1:17" x14ac:dyDescent="0.25">
      <c r="A103" s="41"/>
      <c r="B103" s="194"/>
      <c r="C103" s="42" t="s">
        <v>90</v>
      </c>
      <c r="D103" s="42">
        <v>1</v>
      </c>
      <c r="E103" s="42">
        <v>0.91</v>
      </c>
      <c r="F103" s="42">
        <v>0.88</v>
      </c>
      <c r="G103" s="42">
        <v>0.87</v>
      </c>
      <c r="H103" s="42">
        <v>0.87</v>
      </c>
      <c r="I103" s="42">
        <v>0.87</v>
      </c>
      <c r="J103" s="42">
        <v>0.87</v>
      </c>
      <c r="K103" s="42">
        <v>0.87</v>
      </c>
      <c r="L103" s="42">
        <v>0.87</v>
      </c>
      <c r="M103" s="42">
        <v>0.87</v>
      </c>
      <c r="N103" s="42">
        <v>0.87</v>
      </c>
      <c r="O103" s="42">
        <v>0.87</v>
      </c>
      <c r="P103" s="43">
        <v>0.87</v>
      </c>
      <c r="Q103" s="41"/>
    </row>
    <row r="104" spans="1:17" x14ac:dyDescent="0.25">
      <c r="A104" s="41"/>
      <c r="B104" s="194"/>
      <c r="C104" s="42" t="s">
        <v>91</v>
      </c>
      <c r="D104" s="42">
        <v>1</v>
      </c>
      <c r="E104" s="42">
        <v>0.8</v>
      </c>
      <c r="F104" s="42">
        <v>0.77</v>
      </c>
      <c r="G104" s="42">
        <v>0.76</v>
      </c>
      <c r="H104" s="42">
        <v>0.76</v>
      </c>
      <c r="I104" s="42">
        <v>0.76</v>
      </c>
      <c r="J104" s="42">
        <v>0.76</v>
      </c>
      <c r="K104" s="42">
        <v>0.76</v>
      </c>
      <c r="L104" s="42">
        <v>0.75</v>
      </c>
      <c r="M104" s="42">
        <v>0.75</v>
      </c>
      <c r="N104" s="42">
        <v>0.75</v>
      </c>
      <c r="O104" s="42">
        <v>0.75</v>
      </c>
      <c r="P104" s="43">
        <v>0.75</v>
      </c>
      <c r="Q104" s="41"/>
    </row>
    <row r="105" spans="1:17" x14ac:dyDescent="0.25">
      <c r="A105" s="41"/>
      <c r="B105" s="194"/>
      <c r="C105" s="42" t="s">
        <v>92</v>
      </c>
      <c r="D105" s="42">
        <v>1</v>
      </c>
      <c r="E105" s="42">
        <v>0.65</v>
      </c>
      <c r="F105" s="42">
        <v>0.61</v>
      </c>
      <c r="G105" s="42">
        <v>0.6</v>
      </c>
      <c r="H105" s="42">
        <v>0.6</v>
      </c>
      <c r="I105" s="42">
        <v>0.6</v>
      </c>
      <c r="J105" s="42">
        <v>0.6</v>
      </c>
      <c r="K105" s="42">
        <v>0.6</v>
      </c>
      <c r="L105" s="42">
        <v>0.6</v>
      </c>
      <c r="M105" s="42">
        <v>0.6</v>
      </c>
      <c r="N105" s="42">
        <v>0.6</v>
      </c>
      <c r="O105" s="42">
        <v>0.6</v>
      </c>
      <c r="P105" s="43">
        <v>0.6</v>
      </c>
      <c r="Q105" s="41"/>
    </row>
    <row r="106" spans="1:17" x14ac:dyDescent="0.25">
      <c r="A106" s="41"/>
      <c r="B106" s="194" t="s">
        <v>29</v>
      </c>
      <c r="C106" s="42" t="s">
        <v>89</v>
      </c>
      <c r="D106" s="42">
        <v>1</v>
      </c>
      <c r="E106" s="42">
        <v>0.94</v>
      </c>
      <c r="F106" s="42">
        <v>0.92</v>
      </c>
      <c r="G106" s="42">
        <v>0.91</v>
      </c>
      <c r="H106" s="42">
        <v>0.91</v>
      </c>
      <c r="I106" s="42">
        <v>0.91</v>
      </c>
      <c r="J106" s="42">
        <v>0.91</v>
      </c>
      <c r="K106" s="42">
        <v>0.91</v>
      </c>
      <c r="L106" s="42">
        <v>0.91</v>
      </c>
      <c r="M106" s="42">
        <v>0.91</v>
      </c>
      <c r="N106" s="42">
        <v>0.91</v>
      </c>
      <c r="O106" s="42">
        <v>0.91</v>
      </c>
      <c r="P106" s="43">
        <v>0.91</v>
      </c>
      <c r="Q106" s="41"/>
    </row>
    <row r="107" spans="1:17" x14ac:dyDescent="0.25">
      <c r="A107" s="41"/>
      <c r="B107" s="194"/>
      <c r="C107" s="42" t="s">
        <v>90</v>
      </c>
      <c r="D107" s="42">
        <v>1</v>
      </c>
      <c r="E107" s="42">
        <v>0.87</v>
      </c>
      <c r="F107" s="42">
        <v>0.84</v>
      </c>
      <c r="G107" s="42">
        <v>0.83</v>
      </c>
      <c r="H107" s="42">
        <v>0.83</v>
      </c>
      <c r="I107" s="42">
        <v>0.83</v>
      </c>
      <c r="J107" s="42">
        <v>0.83</v>
      </c>
      <c r="K107" s="42">
        <v>0.83</v>
      </c>
      <c r="L107" s="42">
        <v>0.83</v>
      </c>
      <c r="M107" s="42">
        <v>0.83</v>
      </c>
      <c r="N107" s="42">
        <v>0.83</v>
      </c>
      <c r="O107" s="42">
        <v>0.83</v>
      </c>
      <c r="P107" s="43">
        <v>0.83</v>
      </c>
      <c r="Q107" s="41"/>
    </row>
    <row r="108" spans="1:17" x14ac:dyDescent="0.25">
      <c r="A108" s="41"/>
      <c r="B108" s="194"/>
      <c r="C108" s="42" t="s">
        <v>91</v>
      </c>
      <c r="D108" s="42">
        <v>1</v>
      </c>
      <c r="E108" s="42">
        <v>0.75</v>
      </c>
      <c r="F108" s="42">
        <v>0.7</v>
      </c>
      <c r="G108" s="42">
        <v>0.69</v>
      </c>
      <c r="H108" s="42">
        <v>0.69</v>
      </c>
      <c r="I108" s="42">
        <v>0.69</v>
      </c>
      <c r="J108" s="42">
        <v>0.69</v>
      </c>
      <c r="K108" s="42">
        <v>0.69</v>
      </c>
      <c r="L108" s="42">
        <v>0.69</v>
      </c>
      <c r="M108" s="42">
        <v>0.69</v>
      </c>
      <c r="N108" s="42">
        <v>0.69</v>
      </c>
      <c r="O108" s="42">
        <v>0.69</v>
      </c>
      <c r="P108" s="43">
        <v>0.69</v>
      </c>
      <c r="Q108" s="41"/>
    </row>
    <row r="109" spans="1:17" x14ac:dyDescent="0.25">
      <c r="A109" s="41"/>
      <c r="B109" s="194"/>
      <c r="C109" s="42" t="s">
        <v>92</v>
      </c>
      <c r="D109" s="42">
        <v>1</v>
      </c>
      <c r="E109" s="42">
        <v>0.56999999999999995</v>
      </c>
      <c r="F109" s="42">
        <v>0.52</v>
      </c>
      <c r="G109" s="42">
        <v>0.52</v>
      </c>
      <c r="H109" s="42">
        <v>0.52</v>
      </c>
      <c r="I109" s="42">
        <v>0.52</v>
      </c>
      <c r="J109" s="42">
        <v>0.52</v>
      </c>
      <c r="K109" s="42">
        <v>0.52</v>
      </c>
      <c r="L109" s="42">
        <v>0.52</v>
      </c>
      <c r="M109" s="42">
        <v>0.52</v>
      </c>
      <c r="N109" s="42">
        <v>0.52</v>
      </c>
      <c r="O109" s="42">
        <v>0.52</v>
      </c>
      <c r="P109" s="43">
        <v>0.52</v>
      </c>
      <c r="Q109" s="41"/>
    </row>
    <row r="110" spans="1:17" x14ac:dyDescent="0.25">
      <c r="A110" s="41"/>
      <c r="B110" s="194" t="s">
        <v>30</v>
      </c>
      <c r="C110" s="42" t="s">
        <v>89</v>
      </c>
      <c r="D110" s="42">
        <v>1</v>
      </c>
      <c r="E110" s="42">
        <v>0.95</v>
      </c>
      <c r="F110" s="42">
        <v>0.93</v>
      </c>
      <c r="G110" s="42">
        <v>0.93</v>
      </c>
      <c r="H110" s="42">
        <v>0.93</v>
      </c>
      <c r="I110" s="42">
        <v>0.92</v>
      </c>
      <c r="J110" s="42">
        <v>0.92</v>
      </c>
      <c r="K110" s="42">
        <v>0.92</v>
      </c>
      <c r="L110" s="42">
        <v>0.92</v>
      </c>
      <c r="M110" s="42">
        <v>0.92</v>
      </c>
      <c r="N110" s="42">
        <v>0.92</v>
      </c>
      <c r="O110" s="42">
        <v>0.92</v>
      </c>
      <c r="P110" s="43">
        <v>0.92</v>
      </c>
      <c r="Q110" s="41"/>
    </row>
    <row r="111" spans="1:17" x14ac:dyDescent="0.25">
      <c r="A111" s="41"/>
      <c r="B111" s="194"/>
      <c r="C111" s="42" t="s">
        <v>90</v>
      </c>
      <c r="D111" s="42">
        <v>1</v>
      </c>
      <c r="E111" s="42">
        <v>0.9</v>
      </c>
      <c r="F111" s="42">
        <v>0.87</v>
      </c>
      <c r="G111" s="42">
        <v>0.86</v>
      </c>
      <c r="H111" s="42">
        <v>0.86</v>
      </c>
      <c r="I111" s="42">
        <v>0.85</v>
      </c>
      <c r="J111" s="42">
        <v>0.85</v>
      </c>
      <c r="K111" s="42">
        <v>0.85</v>
      </c>
      <c r="L111" s="42">
        <v>0.85</v>
      </c>
      <c r="M111" s="42">
        <v>0.85</v>
      </c>
      <c r="N111" s="42">
        <v>0.85</v>
      </c>
      <c r="O111" s="42">
        <v>0.85</v>
      </c>
      <c r="P111" s="43">
        <v>0.85</v>
      </c>
      <c r="Q111" s="41"/>
    </row>
    <row r="112" spans="1:17" x14ac:dyDescent="0.25">
      <c r="A112" s="41"/>
      <c r="B112" s="194"/>
      <c r="C112" s="42" t="s">
        <v>91</v>
      </c>
      <c r="D112" s="42">
        <v>1</v>
      </c>
      <c r="E112" s="42">
        <v>0.78</v>
      </c>
      <c r="F112" s="42">
        <v>0.74</v>
      </c>
      <c r="G112" s="42">
        <v>0.73</v>
      </c>
      <c r="H112" s="42">
        <v>0.73</v>
      </c>
      <c r="I112" s="42">
        <v>0.73</v>
      </c>
      <c r="J112" s="42">
        <v>0.73</v>
      </c>
      <c r="K112" s="42">
        <v>0.73</v>
      </c>
      <c r="L112" s="42">
        <v>0.73</v>
      </c>
      <c r="M112" s="42">
        <v>0.73</v>
      </c>
      <c r="N112" s="42">
        <v>0.73</v>
      </c>
      <c r="O112" s="42">
        <v>0.73</v>
      </c>
      <c r="P112" s="43">
        <v>0.73</v>
      </c>
      <c r="Q112" s="41"/>
    </row>
    <row r="113" spans="1:30" x14ac:dyDescent="0.25">
      <c r="A113" s="41"/>
      <c r="B113" s="194"/>
      <c r="C113" s="42" t="s">
        <v>92</v>
      </c>
      <c r="D113" s="42">
        <v>1</v>
      </c>
      <c r="E113" s="42">
        <v>61</v>
      </c>
      <c r="F113" s="42">
        <v>0.56999999999999995</v>
      </c>
      <c r="G113" s="42">
        <v>0.56999999999999995</v>
      </c>
      <c r="H113" s="42">
        <v>0.56999999999999995</v>
      </c>
      <c r="I113" s="42">
        <v>0.56999999999999995</v>
      </c>
      <c r="J113" s="42">
        <v>0.56999999999999995</v>
      </c>
      <c r="K113" s="42">
        <v>0.56999999999999995</v>
      </c>
      <c r="L113" s="42">
        <v>0.56999999999999995</v>
      </c>
      <c r="M113" s="42">
        <v>0.56999999999999995</v>
      </c>
      <c r="N113" s="42">
        <v>0.56999999999999995</v>
      </c>
      <c r="O113" s="42">
        <v>0.56999999999999995</v>
      </c>
      <c r="P113" s="43">
        <v>0.56999999999999995</v>
      </c>
      <c r="Q113" s="41"/>
    </row>
    <row r="114" spans="1:30" x14ac:dyDescent="0.25">
      <c r="A114" s="41"/>
      <c r="B114" s="194" t="s">
        <v>31</v>
      </c>
      <c r="C114" s="42" t="s">
        <v>89</v>
      </c>
      <c r="D114" s="42">
        <v>1</v>
      </c>
      <c r="E114" s="42">
        <v>0.96</v>
      </c>
      <c r="F114" s="42">
        <v>0.95</v>
      </c>
      <c r="G114" s="42">
        <v>0.94</v>
      </c>
      <c r="H114" s="42">
        <v>0.94</v>
      </c>
      <c r="I114" s="42">
        <v>0.94</v>
      </c>
      <c r="J114" s="42">
        <v>0.94</v>
      </c>
      <c r="K114" s="42">
        <v>0.94</v>
      </c>
      <c r="L114" s="42">
        <v>0.94</v>
      </c>
      <c r="M114" s="42">
        <v>0.94</v>
      </c>
      <c r="N114" s="42">
        <v>0.94</v>
      </c>
      <c r="O114" s="42">
        <v>0.94</v>
      </c>
      <c r="P114" s="43">
        <v>0.94</v>
      </c>
      <c r="Q114" s="41"/>
    </row>
    <row r="115" spans="1:30" x14ac:dyDescent="0.25">
      <c r="A115" s="41"/>
      <c r="B115" s="194"/>
      <c r="C115" s="42" t="s">
        <v>90</v>
      </c>
      <c r="D115" s="42">
        <v>1</v>
      </c>
      <c r="E115" s="42">
        <v>0.91</v>
      </c>
      <c r="F115" s="42">
        <v>0.89</v>
      </c>
      <c r="G115" s="42">
        <v>0.88</v>
      </c>
      <c r="H115" s="42">
        <v>0.88</v>
      </c>
      <c r="I115" s="42">
        <v>0.88</v>
      </c>
      <c r="J115" s="42">
        <v>0.88</v>
      </c>
      <c r="K115" s="42">
        <v>0.88</v>
      </c>
      <c r="L115" s="42">
        <v>0.88</v>
      </c>
      <c r="M115" s="42">
        <v>0.88</v>
      </c>
      <c r="N115" s="42">
        <v>0.88</v>
      </c>
      <c r="O115" s="42">
        <v>0.88</v>
      </c>
      <c r="P115" s="43">
        <v>0.88</v>
      </c>
      <c r="Q115" s="41"/>
    </row>
    <row r="116" spans="1:30" x14ac:dyDescent="0.25">
      <c r="A116" s="41"/>
      <c r="B116" s="194"/>
      <c r="C116" s="42" t="s">
        <v>91</v>
      </c>
      <c r="D116" s="42">
        <v>1</v>
      </c>
      <c r="E116" s="42">
        <v>0.81</v>
      </c>
      <c r="F116" s="42">
        <v>0.78</v>
      </c>
      <c r="G116" s="42">
        <v>0.77</v>
      </c>
      <c r="H116" s="42">
        <v>0.77</v>
      </c>
      <c r="I116" s="42">
        <v>0.77</v>
      </c>
      <c r="J116" s="42">
        <v>0.77</v>
      </c>
      <c r="K116" s="42">
        <v>0.77</v>
      </c>
      <c r="L116" s="42">
        <v>0.77</v>
      </c>
      <c r="M116" s="42">
        <v>0.77</v>
      </c>
      <c r="N116" s="42">
        <v>0.77</v>
      </c>
      <c r="O116" s="42">
        <v>0.77</v>
      </c>
      <c r="P116" s="43">
        <v>0.77</v>
      </c>
      <c r="Q116" s="41"/>
    </row>
    <row r="117" spans="1:30" ht="15.75" thickBot="1" x14ac:dyDescent="0.3">
      <c r="A117" s="41"/>
      <c r="B117" s="199"/>
      <c r="C117" s="44" t="s">
        <v>92</v>
      </c>
      <c r="D117" s="44">
        <v>1</v>
      </c>
      <c r="E117" s="44">
        <v>0.66</v>
      </c>
      <c r="F117" s="44">
        <v>0.62</v>
      </c>
      <c r="G117" s="44">
        <v>0.61</v>
      </c>
      <c r="H117" s="44">
        <v>0.61</v>
      </c>
      <c r="I117" s="44">
        <v>0.61</v>
      </c>
      <c r="J117" s="44">
        <v>0.61</v>
      </c>
      <c r="K117" s="44">
        <v>0.61</v>
      </c>
      <c r="L117" s="44">
        <v>0.61</v>
      </c>
      <c r="M117" s="44">
        <v>0.61</v>
      </c>
      <c r="N117" s="44">
        <v>0.61</v>
      </c>
      <c r="O117" s="44">
        <v>0.61</v>
      </c>
      <c r="P117" s="45">
        <v>0.61</v>
      </c>
      <c r="Q117" s="41"/>
    </row>
    <row r="119" spans="1:30" ht="15.75" thickBot="1" x14ac:dyDescent="0.3">
      <c r="B119" s="1" t="s">
        <v>132</v>
      </c>
    </row>
    <row r="120" spans="1:30" x14ac:dyDescent="0.25">
      <c r="B120" s="197" t="s">
        <v>114</v>
      </c>
      <c r="C120" s="195">
        <v>0</v>
      </c>
      <c r="D120" s="195"/>
      <c r="E120" s="195"/>
      <c r="F120" s="195"/>
      <c r="G120" s="195">
        <v>0.5</v>
      </c>
      <c r="H120" s="195"/>
      <c r="I120" s="195"/>
      <c r="J120" s="195"/>
      <c r="K120" s="195">
        <v>1</v>
      </c>
      <c r="L120" s="195"/>
      <c r="M120" s="195"/>
      <c r="N120" s="195"/>
      <c r="O120" s="195">
        <v>1.5</v>
      </c>
      <c r="P120" s="195"/>
      <c r="Q120" s="195"/>
      <c r="R120" s="195"/>
      <c r="S120" s="195">
        <v>2</v>
      </c>
      <c r="T120" s="195"/>
      <c r="U120" s="195"/>
      <c r="V120" s="195"/>
      <c r="W120" s="195">
        <v>2.5</v>
      </c>
      <c r="X120" s="195"/>
      <c r="Y120" s="195"/>
      <c r="Z120" s="195"/>
      <c r="AA120" s="195">
        <v>3</v>
      </c>
      <c r="AB120" s="195"/>
      <c r="AC120" s="195"/>
      <c r="AD120" s="196"/>
    </row>
    <row r="121" spans="1:30" x14ac:dyDescent="0.25">
      <c r="B121" s="198"/>
      <c r="C121" s="63" t="s">
        <v>89</v>
      </c>
      <c r="D121" s="63" t="s">
        <v>90</v>
      </c>
      <c r="E121" s="63" t="s">
        <v>91</v>
      </c>
      <c r="F121" s="63" t="s">
        <v>92</v>
      </c>
      <c r="G121" s="63" t="s">
        <v>89</v>
      </c>
      <c r="H121" s="63" t="s">
        <v>90</v>
      </c>
      <c r="I121" s="63" t="s">
        <v>115</v>
      </c>
      <c r="J121" s="63" t="s">
        <v>92</v>
      </c>
      <c r="K121" s="63" t="s">
        <v>89</v>
      </c>
      <c r="L121" s="63" t="s">
        <v>90</v>
      </c>
      <c r="M121" s="63" t="s">
        <v>91</v>
      </c>
      <c r="N121" s="63" t="s">
        <v>92</v>
      </c>
      <c r="O121" s="63" t="s">
        <v>89</v>
      </c>
      <c r="P121" s="63" t="s">
        <v>90</v>
      </c>
      <c r="Q121" s="63" t="s">
        <v>91</v>
      </c>
      <c r="R121" s="63" t="s">
        <v>92</v>
      </c>
      <c r="S121" s="63" t="s">
        <v>89</v>
      </c>
      <c r="T121" s="63" t="s">
        <v>90</v>
      </c>
      <c r="U121" s="63" t="s">
        <v>91</v>
      </c>
      <c r="V121" s="63" t="s">
        <v>92</v>
      </c>
      <c r="W121" s="63" t="s">
        <v>89</v>
      </c>
      <c r="X121" s="63" t="s">
        <v>90</v>
      </c>
      <c r="Y121" s="63" t="s">
        <v>91</v>
      </c>
      <c r="Z121" s="63" t="s">
        <v>92</v>
      </c>
      <c r="AA121" s="63" t="s">
        <v>89</v>
      </c>
      <c r="AB121" s="63" t="s">
        <v>90</v>
      </c>
      <c r="AC121" s="63" t="s">
        <v>91</v>
      </c>
      <c r="AD121" s="64" t="s">
        <v>92</v>
      </c>
    </row>
    <row r="122" spans="1:30" x14ac:dyDescent="0.25">
      <c r="B122" s="11" t="s">
        <v>116</v>
      </c>
      <c r="C122" s="63">
        <v>1</v>
      </c>
      <c r="D122" s="63">
        <v>1</v>
      </c>
      <c r="E122" s="63">
        <v>1</v>
      </c>
      <c r="F122" s="63">
        <v>1</v>
      </c>
      <c r="G122" s="63">
        <v>0.98</v>
      </c>
      <c r="H122" s="63">
        <v>0.95</v>
      </c>
      <c r="I122" s="63">
        <v>0.92</v>
      </c>
      <c r="J122" s="63">
        <v>0.88</v>
      </c>
      <c r="K122" s="63">
        <v>0.96</v>
      </c>
      <c r="L122" s="63">
        <v>0.93</v>
      </c>
      <c r="M122" s="63">
        <v>0.89</v>
      </c>
      <c r="N122" s="63">
        <v>0.83</v>
      </c>
      <c r="O122" s="63">
        <v>0.95</v>
      </c>
      <c r="P122" s="63">
        <v>0.91</v>
      </c>
      <c r="Q122" s="63">
        <v>0.87</v>
      </c>
      <c r="R122" s="63">
        <v>0.8</v>
      </c>
      <c r="S122" s="63">
        <v>0.94</v>
      </c>
      <c r="T122" s="63">
        <v>0.89</v>
      </c>
      <c r="U122" s="63">
        <v>0.84</v>
      </c>
      <c r="V122" s="63">
        <v>0.78</v>
      </c>
      <c r="W122" s="63">
        <v>0.93</v>
      </c>
      <c r="X122" s="63">
        <v>0.87</v>
      </c>
      <c r="Y122" s="63">
        <v>0.82</v>
      </c>
      <c r="Z122" s="63">
        <v>0.75</v>
      </c>
      <c r="AA122" s="63">
        <v>0.92</v>
      </c>
      <c r="AB122" s="63">
        <v>0.85</v>
      </c>
      <c r="AC122" s="63">
        <v>0.79</v>
      </c>
      <c r="AD122" s="64">
        <v>0.73</v>
      </c>
    </row>
    <row r="123" spans="1:30" x14ac:dyDescent="0.25">
      <c r="B123" s="11" t="s">
        <v>117</v>
      </c>
      <c r="C123" s="63">
        <v>1</v>
      </c>
      <c r="D123" s="63">
        <v>1</v>
      </c>
      <c r="E123" s="63">
        <v>1</v>
      </c>
      <c r="F123" s="63">
        <v>1</v>
      </c>
      <c r="G123" s="63">
        <v>0.96</v>
      </c>
      <c r="H123" s="63">
        <v>0.95</v>
      </c>
      <c r="I123" s="63">
        <v>0.91</v>
      </c>
      <c r="J123" s="63">
        <v>0.88</v>
      </c>
      <c r="K123" s="63">
        <v>0.95</v>
      </c>
      <c r="L123" s="63">
        <v>0.9</v>
      </c>
      <c r="M123" s="63">
        <v>0.86</v>
      </c>
      <c r="N123" s="63">
        <v>0.83</v>
      </c>
      <c r="O123" s="63">
        <v>0.94</v>
      </c>
      <c r="P123" s="63">
        <v>0.87</v>
      </c>
      <c r="Q123" s="63">
        <v>0.83</v>
      </c>
      <c r="R123" s="63">
        <v>0.79</v>
      </c>
      <c r="S123" s="63">
        <v>0.92</v>
      </c>
      <c r="T123" s="63">
        <v>0.84</v>
      </c>
      <c r="U123" s="63">
        <v>0.8</v>
      </c>
      <c r="V123" s="63">
        <v>0.75</v>
      </c>
      <c r="W123" s="63">
        <v>0.91</v>
      </c>
      <c r="X123" s="63">
        <v>0.82</v>
      </c>
      <c r="Y123" s="63">
        <v>0.76</v>
      </c>
      <c r="Z123" s="63">
        <v>0.71</v>
      </c>
      <c r="AA123" s="63">
        <v>0.89</v>
      </c>
      <c r="AB123" s="63">
        <v>0.79</v>
      </c>
      <c r="AC123" s="63">
        <v>0.74</v>
      </c>
      <c r="AD123" s="64">
        <v>0.68</v>
      </c>
    </row>
    <row r="124" spans="1:30" x14ac:dyDescent="0.25">
      <c r="B124" s="11" t="s">
        <v>90</v>
      </c>
      <c r="C124" s="63">
        <v>1</v>
      </c>
      <c r="D124" s="63">
        <v>1</v>
      </c>
      <c r="E124" s="63">
        <v>1</v>
      </c>
      <c r="F124" s="63">
        <v>1</v>
      </c>
      <c r="G124" s="63">
        <v>0.95</v>
      </c>
      <c r="H124" s="63">
        <v>0.93</v>
      </c>
      <c r="I124" s="63">
        <v>0.89</v>
      </c>
      <c r="J124" s="63">
        <v>0.85</v>
      </c>
      <c r="K124" s="63">
        <v>0.94</v>
      </c>
      <c r="L124" s="63">
        <v>0.89</v>
      </c>
      <c r="M124" s="63">
        <v>0.81</v>
      </c>
      <c r="N124" s="63">
        <v>0.75</v>
      </c>
      <c r="O124" s="63">
        <v>0.93</v>
      </c>
      <c r="P124" s="63">
        <v>0.84</v>
      </c>
      <c r="Q124" s="63">
        <v>0.74</v>
      </c>
      <c r="R124" s="63">
        <v>0.66</v>
      </c>
      <c r="S124" s="63">
        <v>0.91</v>
      </c>
      <c r="T124" s="63">
        <v>0.8</v>
      </c>
      <c r="U124" s="63">
        <v>0.69</v>
      </c>
      <c r="V124" s="63">
        <v>0.59</v>
      </c>
      <c r="W124" s="63">
        <v>0.89</v>
      </c>
      <c r="X124" s="63">
        <v>0.77</v>
      </c>
      <c r="Y124" s="63">
        <v>0.64</v>
      </c>
      <c r="Z124" s="63">
        <v>0.54</v>
      </c>
      <c r="AA124" s="63">
        <v>0.87</v>
      </c>
      <c r="AB124" s="63">
        <v>0.74</v>
      </c>
      <c r="AC124" s="63">
        <v>0.61</v>
      </c>
      <c r="AD124" s="64">
        <v>0.52</v>
      </c>
    </row>
    <row r="125" spans="1:30" x14ac:dyDescent="0.25">
      <c r="B125" s="11" t="s">
        <v>92</v>
      </c>
      <c r="C125" s="63">
        <v>1</v>
      </c>
      <c r="D125" s="63">
        <v>1</v>
      </c>
      <c r="E125" s="63">
        <v>1</v>
      </c>
      <c r="F125" s="63">
        <v>1</v>
      </c>
      <c r="G125" s="63">
        <v>0.94</v>
      </c>
      <c r="H125" s="63">
        <v>0.92</v>
      </c>
      <c r="I125" s="63">
        <v>0.87</v>
      </c>
      <c r="J125" s="63">
        <v>0.83</v>
      </c>
      <c r="K125" s="63">
        <v>0.94</v>
      </c>
      <c r="L125" s="63">
        <v>0.88</v>
      </c>
      <c r="M125" s="63">
        <v>0.82</v>
      </c>
      <c r="N125" s="63">
        <v>0.77</v>
      </c>
      <c r="O125" s="63">
        <v>0.93</v>
      </c>
      <c r="P125" s="63">
        <v>0.85</v>
      </c>
      <c r="Q125" s="63">
        <v>0.79</v>
      </c>
      <c r="R125" s="63">
        <v>0.73</v>
      </c>
      <c r="S125" s="63">
        <v>0.91</v>
      </c>
      <c r="T125" s="63">
        <v>0.83</v>
      </c>
      <c r="U125" s="63">
        <v>0.77</v>
      </c>
      <c r="V125" s="63">
        <v>0.71</v>
      </c>
      <c r="W125" s="63">
        <v>0.9</v>
      </c>
      <c r="X125" s="63">
        <v>0.81</v>
      </c>
      <c r="Y125" s="63">
        <v>0.75</v>
      </c>
      <c r="Z125" s="63">
        <v>0.68</v>
      </c>
      <c r="AA125" s="63">
        <v>0.89</v>
      </c>
      <c r="AB125" s="63">
        <v>0.79</v>
      </c>
      <c r="AC125" s="63">
        <v>0.73</v>
      </c>
      <c r="AD125" s="64">
        <v>0.65</v>
      </c>
    </row>
    <row r="126" spans="1:30" x14ac:dyDescent="0.25">
      <c r="B126" s="11" t="s">
        <v>118</v>
      </c>
      <c r="C126" s="63">
        <v>1</v>
      </c>
      <c r="D126" s="63">
        <v>1</v>
      </c>
      <c r="E126" s="63">
        <v>1</v>
      </c>
      <c r="F126" s="63">
        <v>1</v>
      </c>
      <c r="G126" s="63">
        <v>0.94</v>
      </c>
      <c r="H126" s="63">
        <v>0.96</v>
      </c>
      <c r="I126" s="63">
        <v>0.93</v>
      </c>
      <c r="J126" s="63">
        <v>0.91</v>
      </c>
      <c r="K126" s="63">
        <v>0.96</v>
      </c>
      <c r="L126" s="63">
        <v>0.94</v>
      </c>
      <c r="M126" s="63">
        <v>0.9</v>
      </c>
      <c r="N126" s="63">
        <v>0.86</v>
      </c>
      <c r="O126" s="63">
        <v>0.92</v>
      </c>
      <c r="P126" s="63">
        <v>0.92</v>
      </c>
      <c r="Q126" s="63">
        <v>0.88</v>
      </c>
      <c r="R126" s="63">
        <v>0.83</v>
      </c>
      <c r="S126" s="63">
        <v>0.93</v>
      </c>
      <c r="T126" s="63">
        <v>0.91</v>
      </c>
      <c r="U126" s="63">
        <v>0.86</v>
      </c>
      <c r="V126" s="63">
        <v>0.81</v>
      </c>
      <c r="W126" s="63">
        <v>0.92</v>
      </c>
      <c r="X126" s="63">
        <v>0.9</v>
      </c>
      <c r="Y126" s="63">
        <v>0.85</v>
      </c>
      <c r="Z126" s="63">
        <v>0.8</v>
      </c>
      <c r="AA126" s="63">
        <v>0.92</v>
      </c>
      <c r="AB126" s="63">
        <v>0.9</v>
      </c>
      <c r="AC126" s="63">
        <v>0.84</v>
      </c>
      <c r="AD126" s="64">
        <v>0.79</v>
      </c>
    </row>
    <row r="127" spans="1:30" x14ac:dyDescent="0.25">
      <c r="B127" s="11" t="s">
        <v>119</v>
      </c>
      <c r="C127" s="63">
        <v>1</v>
      </c>
      <c r="D127" s="63">
        <v>1</v>
      </c>
      <c r="E127" s="63">
        <v>1</v>
      </c>
      <c r="F127" s="63">
        <v>1</v>
      </c>
      <c r="G127" s="63">
        <v>0.94</v>
      </c>
      <c r="H127" s="63">
        <v>0.92</v>
      </c>
      <c r="I127" s="63">
        <v>0.89</v>
      </c>
      <c r="J127" s="63">
        <v>0.85</v>
      </c>
      <c r="K127" s="63">
        <v>0.93</v>
      </c>
      <c r="L127" s="63">
        <v>0.86</v>
      </c>
      <c r="M127" s="63">
        <v>0.81</v>
      </c>
      <c r="N127" s="63">
        <v>0.74</v>
      </c>
      <c r="O127" s="63">
        <v>0.91</v>
      </c>
      <c r="P127" s="63">
        <v>0.81</v>
      </c>
      <c r="Q127" s="63">
        <v>0.73</v>
      </c>
      <c r="R127" s="63">
        <v>0.65</v>
      </c>
      <c r="S127" s="63">
        <v>0.88</v>
      </c>
      <c r="T127" s="63">
        <v>0.77</v>
      </c>
      <c r="U127" s="63">
        <v>0.66</v>
      </c>
      <c r="V127" s="63">
        <v>0.56999999999999995</v>
      </c>
      <c r="W127" s="63">
        <v>0.86</v>
      </c>
      <c r="X127" s="63">
        <v>0.73</v>
      </c>
      <c r="Y127" s="63">
        <v>0.6</v>
      </c>
      <c r="Z127" s="63">
        <v>0.51</v>
      </c>
      <c r="AA127" s="63">
        <v>0.85</v>
      </c>
      <c r="AB127" s="63">
        <v>0.7</v>
      </c>
      <c r="AC127" s="63">
        <v>0.55000000000000004</v>
      </c>
      <c r="AD127" s="64">
        <v>0.45</v>
      </c>
    </row>
    <row r="128" spans="1:30" ht="15.75" thickBot="1" x14ac:dyDescent="0.3">
      <c r="B128" s="12" t="s">
        <v>120</v>
      </c>
      <c r="C128" s="65">
        <v>1</v>
      </c>
      <c r="D128" s="65">
        <v>1</v>
      </c>
      <c r="E128" s="65">
        <v>1</v>
      </c>
      <c r="F128" s="65">
        <v>1</v>
      </c>
      <c r="G128" s="65">
        <v>1</v>
      </c>
      <c r="H128" s="65">
        <v>1</v>
      </c>
      <c r="I128" s="65">
        <v>0.99</v>
      </c>
      <c r="J128" s="65">
        <v>0.98</v>
      </c>
      <c r="K128" s="65">
        <v>1</v>
      </c>
      <c r="L128" s="65">
        <v>0.99</v>
      </c>
      <c r="M128" s="65">
        <v>0.96</v>
      </c>
      <c r="N128" s="65">
        <v>0.93</v>
      </c>
      <c r="O128" s="65">
        <v>0.99</v>
      </c>
      <c r="P128" s="65">
        <v>0.97</v>
      </c>
      <c r="Q128" s="65">
        <v>0.94</v>
      </c>
      <c r="R128" s="65">
        <v>0.89</v>
      </c>
      <c r="S128" s="65">
        <v>0.99</v>
      </c>
      <c r="T128" s="65">
        <v>0.96</v>
      </c>
      <c r="U128" s="65">
        <v>0.92</v>
      </c>
      <c r="V128" s="65">
        <v>0.87</v>
      </c>
      <c r="W128" s="65">
        <v>0.98</v>
      </c>
      <c r="X128" s="65">
        <v>0.95</v>
      </c>
      <c r="Y128" s="65">
        <v>0.91</v>
      </c>
      <c r="Z128" s="65">
        <v>0.86</v>
      </c>
      <c r="AA128" s="65">
        <v>0.98</v>
      </c>
      <c r="AB128" s="65">
        <v>0.95</v>
      </c>
      <c r="AC128" s="65">
        <v>0.9</v>
      </c>
      <c r="AD128" s="66">
        <v>0.85</v>
      </c>
    </row>
    <row r="129" spans="2:30" x14ac:dyDescent="0.25">
      <c r="B129" s="41"/>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row>
    <row r="130" spans="2:30" x14ac:dyDescent="0.25">
      <c r="B130" t="s">
        <v>121</v>
      </c>
      <c r="C130">
        <f>INDEX(C131:I131,1,'Maintenance Préventive'!I21*4)</f>
        <v>22</v>
      </c>
    </row>
    <row r="131" spans="2:30" x14ac:dyDescent="0.25">
      <c r="B131" t="s">
        <v>122</v>
      </c>
      <c r="C131">
        <f>'Liste Préventive'!D4</f>
        <v>2</v>
      </c>
      <c r="D131">
        <f t="shared" ref="D131:I131" si="0">C131+4</f>
        <v>6</v>
      </c>
      <c r="E131">
        <f t="shared" si="0"/>
        <v>10</v>
      </c>
      <c r="F131">
        <f t="shared" si="0"/>
        <v>14</v>
      </c>
      <c r="G131">
        <f t="shared" si="0"/>
        <v>18</v>
      </c>
      <c r="H131">
        <f t="shared" si="0"/>
        <v>22</v>
      </c>
      <c r="I131">
        <f t="shared" si="0"/>
        <v>26</v>
      </c>
    </row>
    <row r="133" spans="2:30" ht="15.75" thickBot="1" x14ac:dyDescent="0.3">
      <c r="B133" s="1" t="s">
        <v>131</v>
      </c>
    </row>
    <row r="134" spans="2:30" x14ac:dyDescent="0.25">
      <c r="B134" s="67" t="s">
        <v>124</v>
      </c>
      <c r="C134" s="7">
        <f t="shared" ref="C134:I140" si="1">INDEX($C122:$AD122,1,C$131)</f>
        <v>1</v>
      </c>
      <c r="D134" s="7">
        <f t="shared" si="1"/>
        <v>0.95</v>
      </c>
      <c r="E134" s="7">
        <f t="shared" si="1"/>
        <v>0.93</v>
      </c>
      <c r="F134" s="7">
        <f t="shared" si="1"/>
        <v>0.91</v>
      </c>
      <c r="G134" s="7">
        <f t="shared" si="1"/>
        <v>0.89</v>
      </c>
      <c r="H134" s="7">
        <f t="shared" si="1"/>
        <v>0.87</v>
      </c>
      <c r="I134" s="60">
        <f t="shared" si="1"/>
        <v>0.85</v>
      </c>
    </row>
    <row r="135" spans="2:30" x14ac:dyDescent="0.25">
      <c r="B135" s="68" t="s">
        <v>125</v>
      </c>
      <c r="C135" s="4">
        <f t="shared" si="1"/>
        <v>1</v>
      </c>
      <c r="D135" s="4">
        <f t="shared" si="1"/>
        <v>0.95</v>
      </c>
      <c r="E135" s="4">
        <f t="shared" si="1"/>
        <v>0.9</v>
      </c>
      <c r="F135" s="4">
        <f t="shared" si="1"/>
        <v>0.87</v>
      </c>
      <c r="G135" s="4">
        <f t="shared" si="1"/>
        <v>0.84</v>
      </c>
      <c r="H135" s="4">
        <f t="shared" si="1"/>
        <v>0.82</v>
      </c>
      <c r="I135" s="61">
        <f t="shared" si="1"/>
        <v>0.79</v>
      </c>
    </row>
    <row r="136" spans="2:30" x14ac:dyDescent="0.25">
      <c r="B136" s="68" t="s">
        <v>126</v>
      </c>
      <c r="C136" s="4">
        <f t="shared" si="1"/>
        <v>1</v>
      </c>
      <c r="D136" s="4">
        <f t="shared" si="1"/>
        <v>0.93</v>
      </c>
      <c r="E136" s="4">
        <f t="shared" si="1"/>
        <v>0.89</v>
      </c>
      <c r="F136" s="4">
        <f t="shared" si="1"/>
        <v>0.84</v>
      </c>
      <c r="G136" s="4">
        <f t="shared" si="1"/>
        <v>0.8</v>
      </c>
      <c r="H136" s="4">
        <f t="shared" si="1"/>
        <v>0.77</v>
      </c>
      <c r="I136" s="61">
        <f t="shared" si="1"/>
        <v>0.74</v>
      </c>
    </row>
    <row r="137" spans="2:30" x14ac:dyDescent="0.25">
      <c r="B137" s="68" t="s">
        <v>127</v>
      </c>
      <c r="C137" s="4">
        <f t="shared" si="1"/>
        <v>1</v>
      </c>
      <c r="D137" s="4">
        <f t="shared" si="1"/>
        <v>0.92</v>
      </c>
      <c r="E137" s="4">
        <f t="shared" si="1"/>
        <v>0.88</v>
      </c>
      <c r="F137" s="4">
        <f t="shared" si="1"/>
        <v>0.85</v>
      </c>
      <c r="G137" s="4">
        <f t="shared" si="1"/>
        <v>0.83</v>
      </c>
      <c r="H137" s="4">
        <f t="shared" si="1"/>
        <v>0.81</v>
      </c>
      <c r="I137" s="61">
        <f t="shared" si="1"/>
        <v>0.79</v>
      </c>
    </row>
    <row r="138" spans="2:30" x14ac:dyDescent="0.25">
      <c r="B138" s="68" t="s">
        <v>128</v>
      </c>
      <c r="C138" s="4">
        <f t="shared" si="1"/>
        <v>1</v>
      </c>
      <c r="D138" s="4">
        <f t="shared" si="1"/>
        <v>0.96</v>
      </c>
      <c r="E138" s="4">
        <f t="shared" si="1"/>
        <v>0.94</v>
      </c>
      <c r="F138" s="4">
        <f t="shared" si="1"/>
        <v>0.92</v>
      </c>
      <c r="G138" s="4">
        <f t="shared" si="1"/>
        <v>0.91</v>
      </c>
      <c r="H138" s="4">
        <f t="shared" si="1"/>
        <v>0.9</v>
      </c>
      <c r="I138" s="61">
        <f t="shared" si="1"/>
        <v>0.9</v>
      </c>
    </row>
    <row r="139" spans="2:30" x14ac:dyDescent="0.25">
      <c r="B139" s="68" t="s">
        <v>129</v>
      </c>
      <c r="C139" s="4">
        <f t="shared" si="1"/>
        <v>1</v>
      </c>
      <c r="D139" s="4">
        <f t="shared" si="1"/>
        <v>0.92</v>
      </c>
      <c r="E139" s="4">
        <f t="shared" si="1"/>
        <v>0.86</v>
      </c>
      <c r="F139" s="4">
        <f t="shared" si="1"/>
        <v>0.81</v>
      </c>
      <c r="G139" s="4">
        <f t="shared" si="1"/>
        <v>0.77</v>
      </c>
      <c r="H139" s="4">
        <f t="shared" si="1"/>
        <v>0.73</v>
      </c>
      <c r="I139" s="61">
        <f t="shared" si="1"/>
        <v>0.7</v>
      </c>
    </row>
    <row r="140" spans="2:30" ht="15.75" thickBot="1" x14ac:dyDescent="0.3">
      <c r="B140" s="69" t="s">
        <v>130</v>
      </c>
      <c r="C140" s="5">
        <f t="shared" si="1"/>
        <v>1</v>
      </c>
      <c r="D140" s="5">
        <f t="shared" si="1"/>
        <v>1</v>
      </c>
      <c r="E140" s="5">
        <f t="shared" si="1"/>
        <v>0.99</v>
      </c>
      <c r="F140" s="5">
        <f t="shared" si="1"/>
        <v>0.97</v>
      </c>
      <c r="G140" s="5">
        <f t="shared" si="1"/>
        <v>0.96</v>
      </c>
      <c r="H140" s="5">
        <f t="shared" si="1"/>
        <v>0.95</v>
      </c>
      <c r="I140" s="62">
        <f t="shared" si="1"/>
        <v>0.95</v>
      </c>
    </row>
    <row r="142" spans="2:30" ht="15.75" thickBot="1" x14ac:dyDescent="0.3">
      <c r="B142" s="1" t="s">
        <v>200</v>
      </c>
    </row>
    <row r="143" spans="2:30" x14ac:dyDescent="0.25">
      <c r="B143" s="10"/>
      <c r="C143" s="7">
        <v>0</v>
      </c>
      <c r="D143" s="7">
        <v>0.5</v>
      </c>
      <c r="E143" s="7">
        <v>1</v>
      </c>
      <c r="F143" s="7">
        <v>1.5</v>
      </c>
      <c r="G143" s="7">
        <v>2</v>
      </c>
      <c r="H143" s="7">
        <v>2.5</v>
      </c>
      <c r="I143" s="60">
        <v>3</v>
      </c>
    </row>
    <row r="144" spans="2:30" x14ac:dyDescent="0.25">
      <c r="B144" s="68" t="s">
        <v>124</v>
      </c>
      <c r="C144" s="70">
        <f ca="1">'Calculs préventive'!$C$14*'Calculs préventive'!$C$19*'Calculs préventive'!$C$41*'Tables de calculs'!C134</f>
        <v>0.2119519872</v>
      </c>
      <c r="D144" s="70">
        <f ca="1">'Calculs préventive'!$C$14*'Calculs préventive'!$C$19*'Calculs préventive'!$C$41*'Tables de calculs'!D134</f>
        <v>0.20135438783999998</v>
      </c>
      <c r="E144" s="70">
        <f ca="1">'Calculs préventive'!$C$14*'Calculs préventive'!$C$19*'Calculs préventive'!$C$41*'Tables de calculs'!E134</f>
        <v>0.19711534809600001</v>
      </c>
      <c r="F144" s="70">
        <f ca="1">'Calculs préventive'!$C$14*'Calculs préventive'!$C$19*'Calculs préventive'!$C$41*'Tables de calculs'!F134</f>
        <v>0.19287630835200001</v>
      </c>
      <c r="G144" s="70">
        <f ca="1">'Calculs préventive'!$C$14*'Calculs préventive'!$C$19*'Calculs préventive'!$C$41*'Tables de calculs'!G134</f>
        <v>0.18863726860800001</v>
      </c>
      <c r="H144" s="70">
        <f ca="1">'Calculs préventive'!$C$14*'Calculs préventive'!$C$19*'Calculs préventive'!$C$41*'Tables de calculs'!H134</f>
        <v>0.18439822886400001</v>
      </c>
      <c r="I144" s="75">
        <f ca="1">'Calculs préventive'!$C$14*'Calculs préventive'!$C$19*'Calculs préventive'!$C$41*'Tables de calculs'!I134</f>
        <v>0.18015918911999998</v>
      </c>
    </row>
    <row r="145" spans="2:9" x14ac:dyDescent="0.25">
      <c r="B145" s="68" t="s">
        <v>125</v>
      </c>
      <c r="C145" s="70">
        <f ca="1">'Calculs préventive'!$C$14*'Calculs préventive'!$C$19*'Calculs préventive'!$C$41*'Tables de calculs'!C135</f>
        <v>0.2119519872</v>
      </c>
      <c r="D145" s="70">
        <f ca="1">'Calculs préventive'!$C$14*'Calculs préventive'!$C$19*'Calculs préventive'!$C$41*'Tables de calculs'!D135</f>
        <v>0.20135438783999998</v>
      </c>
      <c r="E145" s="70">
        <f ca="1">'Calculs préventive'!$C$14*'Calculs préventive'!$C$19*'Calculs préventive'!$C$41*'Tables de calculs'!E135</f>
        <v>0.19075678847999999</v>
      </c>
      <c r="F145" s="70">
        <f ca="1">'Calculs préventive'!$C$14*'Calculs préventive'!$C$19*'Calculs préventive'!$C$41*'Tables de calculs'!F135</f>
        <v>0.18439822886400001</v>
      </c>
      <c r="G145" s="70">
        <f ca="1">'Calculs préventive'!$C$14*'Calculs préventive'!$C$19*'Calculs préventive'!$C$41*'Tables de calculs'!G135</f>
        <v>0.17803966924799999</v>
      </c>
      <c r="H145" s="70">
        <f ca="1">'Calculs préventive'!$C$14*'Calculs préventive'!$C$19*'Calculs préventive'!$C$41*'Tables de calculs'!H135</f>
        <v>0.17380062950399999</v>
      </c>
      <c r="I145" s="75">
        <f ca="1">'Calculs préventive'!$C$14*'Calculs préventive'!$C$19*'Calculs préventive'!$C$41*'Tables de calculs'!I135</f>
        <v>0.16744206988800001</v>
      </c>
    </row>
    <row r="146" spans="2:9" x14ac:dyDescent="0.25">
      <c r="B146" s="68" t="s">
        <v>126</v>
      </c>
      <c r="C146" s="70">
        <f ca="1">'Calculs préventive'!$C$14*'Calculs préventive'!$C$19*'Calculs préventive'!$C$41*'Tables de calculs'!C136</f>
        <v>0.2119519872</v>
      </c>
      <c r="D146" s="70">
        <f ca="1">'Calculs préventive'!$C$14*'Calculs préventive'!$C$19*'Calculs préventive'!$C$41*'Tables de calculs'!D136</f>
        <v>0.19711534809600001</v>
      </c>
      <c r="E146" s="70">
        <f ca="1">'Calculs préventive'!$C$14*'Calculs préventive'!$C$19*'Calculs préventive'!$C$41*'Tables de calculs'!E136</f>
        <v>0.18863726860800001</v>
      </c>
      <c r="F146" s="70">
        <f ca="1">'Calculs préventive'!$C$14*'Calculs préventive'!$C$19*'Calculs préventive'!$C$41*'Tables de calculs'!F136</f>
        <v>0.17803966924799999</v>
      </c>
      <c r="G146" s="70">
        <f ca="1">'Calculs préventive'!$C$14*'Calculs préventive'!$C$19*'Calculs préventive'!$C$41*'Tables de calculs'!G136</f>
        <v>0.16956158976000002</v>
      </c>
      <c r="H146" s="70">
        <f ca="1">'Calculs préventive'!$C$14*'Calculs préventive'!$C$19*'Calculs préventive'!$C$41*'Tables de calculs'!H136</f>
        <v>0.16320303014400001</v>
      </c>
      <c r="I146" s="75">
        <f ca="1">'Calculs préventive'!$C$14*'Calculs préventive'!$C$19*'Calculs préventive'!$C$41*'Tables de calculs'!I136</f>
        <v>0.15684447052799999</v>
      </c>
    </row>
    <row r="147" spans="2:9" x14ac:dyDescent="0.25">
      <c r="B147" s="68" t="s">
        <v>127</v>
      </c>
      <c r="C147" s="70">
        <f ca="1">'Calculs préventive'!$C$14*'Calculs préventive'!$C$19*'Calculs préventive'!$C$41*'Tables de calculs'!C137</f>
        <v>0.2119519872</v>
      </c>
      <c r="D147" s="70">
        <f ca="1">'Calculs préventive'!$C$14*'Calculs préventive'!$C$19*'Calculs préventive'!$C$41*'Tables de calculs'!D137</f>
        <v>0.194995828224</v>
      </c>
      <c r="E147" s="70">
        <f ca="1">'Calculs préventive'!$C$14*'Calculs préventive'!$C$19*'Calculs préventive'!$C$41*'Tables de calculs'!E137</f>
        <v>0.18651774873599999</v>
      </c>
      <c r="F147" s="70">
        <f ca="1">'Calculs préventive'!$C$14*'Calculs préventive'!$C$19*'Calculs préventive'!$C$41*'Tables de calculs'!F137</f>
        <v>0.18015918911999998</v>
      </c>
      <c r="G147" s="70">
        <f ca="1">'Calculs préventive'!$C$14*'Calculs préventive'!$C$19*'Calculs préventive'!$C$41*'Tables de calculs'!G137</f>
        <v>0.17592014937599998</v>
      </c>
      <c r="H147" s="70">
        <f ca="1">'Calculs préventive'!$C$14*'Calculs préventive'!$C$19*'Calculs préventive'!$C$41*'Tables de calculs'!H137</f>
        <v>0.17168110963200001</v>
      </c>
      <c r="I147" s="75">
        <f ca="1">'Calculs préventive'!$C$14*'Calculs préventive'!$C$19*'Calculs préventive'!$C$41*'Tables de calculs'!I137</f>
        <v>0.16744206988800001</v>
      </c>
    </row>
    <row r="148" spans="2:9" x14ac:dyDescent="0.25">
      <c r="B148" s="68" t="s">
        <v>128</v>
      </c>
      <c r="C148" s="70">
        <f ca="1">'Calculs préventive'!$C$14*'Calculs préventive'!$C$19*'Calculs préventive'!$C$41*'Tables de calculs'!C138</f>
        <v>0.2119519872</v>
      </c>
      <c r="D148" s="70">
        <f ca="1">'Calculs préventive'!$C$14*'Calculs préventive'!$C$19*'Calculs préventive'!$C$41*'Tables de calculs'!D138</f>
        <v>0.203473907712</v>
      </c>
      <c r="E148" s="70">
        <f ca="1">'Calculs préventive'!$C$14*'Calculs préventive'!$C$19*'Calculs préventive'!$C$41*'Tables de calculs'!E138</f>
        <v>0.199234867968</v>
      </c>
      <c r="F148" s="70">
        <f ca="1">'Calculs préventive'!$C$14*'Calculs préventive'!$C$19*'Calculs préventive'!$C$41*'Tables de calculs'!F138</f>
        <v>0.194995828224</v>
      </c>
      <c r="G148" s="70">
        <f ca="1">'Calculs préventive'!$C$14*'Calculs préventive'!$C$19*'Calculs préventive'!$C$41*'Tables de calculs'!G138</f>
        <v>0.19287630835200001</v>
      </c>
      <c r="H148" s="70">
        <f ca="1">'Calculs préventive'!$C$14*'Calculs préventive'!$C$19*'Calculs préventive'!$C$41*'Tables de calculs'!H138</f>
        <v>0.19075678847999999</v>
      </c>
      <c r="I148" s="75">
        <f ca="1">'Calculs préventive'!$C$14*'Calculs préventive'!$C$19*'Calculs préventive'!$C$41*'Tables de calculs'!I138</f>
        <v>0.19075678847999999</v>
      </c>
    </row>
    <row r="149" spans="2:9" x14ac:dyDescent="0.25">
      <c r="B149" s="68" t="s">
        <v>129</v>
      </c>
      <c r="C149" s="70">
        <f ca="1">'Calculs préventive'!$C$14*'Calculs préventive'!$C$19*'Calculs préventive'!$C$41*'Tables de calculs'!C139</f>
        <v>0.2119519872</v>
      </c>
      <c r="D149" s="70">
        <f ca="1">'Calculs préventive'!$C$14*'Calculs préventive'!$C$19*'Calculs préventive'!$C$41*'Tables de calculs'!D139</f>
        <v>0.194995828224</v>
      </c>
      <c r="E149" s="70">
        <f ca="1">'Calculs préventive'!$C$14*'Calculs préventive'!$C$19*'Calculs préventive'!$C$41*'Tables de calculs'!E139</f>
        <v>0.18227870899199999</v>
      </c>
      <c r="F149" s="70">
        <f ca="1">'Calculs préventive'!$C$14*'Calculs préventive'!$C$19*'Calculs préventive'!$C$41*'Tables de calculs'!F139</f>
        <v>0.17168110963200001</v>
      </c>
      <c r="G149" s="70">
        <f ca="1">'Calculs préventive'!$C$14*'Calculs préventive'!$C$19*'Calculs préventive'!$C$41*'Tables de calculs'!G139</f>
        <v>0.16320303014400001</v>
      </c>
      <c r="H149" s="70">
        <f ca="1">'Calculs préventive'!$C$14*'Calculs préventive'!$C$19*'Calculs préventive'!$C$41*'Tables de calculs'!H139</f>
        <v>0.154724950656</v>
      </c>
      <c r="I149" s="75">
        <f ca="1">'Calculs préventive'!$C$14*'Calculs préventive'!$C$19*'Calculs préventive'!$C$41*'Tables de calculs'!I139</f>
        <v>0.14836639103999999</v>
      </c>
    </row>
    <row r="150" spans="2:9" ht="15.75" thickBot="1" x14ac:dyDescent="0.3">
      <c r="B150" s="69" t="s">
        <v>130</v>
      </c>
      <c r="C150" s="76">
        <f ca="1">'Calculs préventive'!$C$14*'Calculs préventive'!$C$19*'Calculs préventive'!$C$41*'Tables de calculs'!C140</f>
        <v>0.2119519872</v>
      </c>
      <c r="D150" s="76">
        <f ca="1">'Calculs préventive'!$C$14*'Calculs préventive'!$C$19*'Calculs préventive'!$C$41*'Tables de calculs'!D140</f>
        <v>0.2119519872</v>
      </c>
      <c r="E150" s="76">
        <f ca="1">'Calculs préventive'!$C$14*'Calculs préventive'!$C$19*'Calculs préventive'!$C$41*'Tables de calculs'!E140</f>
        <v>0.20983246732799998</v>
      </c>
      <c r="F150" s="76">
        <f ca="1">'Calculs préventive'!$C$14*'Calculs préventive'!$C$19*'Calculs préventive'!$C$41*'Tables de calculs'!F140</f>
        <v>0.20559342758399998</v>
      </c>
      <c r="G150" s="76">
        <f ca="1">'Calculs préventive'!$C$14*'Calculs préventive'!$C$19*'Calculs préventive'!$C$41*'Tables de calculs'!G140</f>
        <v>0.203473907712</v>
      </c>
      <c r="H150" s="76">
        <f ca="1">'Calculs préventive'!$C$14*'Calculs préventive'!$C$19*'Calculs préventive'!$C$41*'Tables de calculs'!H140</f>
        <v>0.20135438783999998</v>
      </c>
      <c r="I150" s="77">
        <f ca="1">'Calculs préventive'!$C$14*'Calculs préventive'!$C$19*'Calculs préventive'!$C$41*'Tables de calculs'!I140</f>
        <v>0.20135438783999998</v>
      </c>
    </row>
    <row r="152" spans="2:9" ht="15.75" thickBot="1" x14ac:dyDescent="0.3">
      <c r="B152" s="1" t="s">
        <v>134</v>
      </c>
    </row>
    <row r="153" spans="2:9" x14ac:dyDescent="0.25">
      <c r="B153" s="82"/>
      <c r="C153" s="83" t="s">
        <v>89</v>
      </c>
      <c r="D153" s="83" t="s">
        <v>90</v>
      </c>
      <c r="E153" s="83" t="s">
        <v>91</v>
      </c>
      <c r="F153" s="84" t="s">
        <v>92</v>
      </c>
    </row>
    <row r="154" spans="2:9" x14ac:dyDescent="0.25">
      <c r="B154" s="78" t="s">
        <v>124</v>
      </c>
      <c r="C154" s="80">
        <v>3</v>
      </c>
      <c r="D154" s="80">
        <v>3</v>
      </c>
      <c r="E154" s="80">
        <v>2</v>
      </c>
      <c r="F154" s="85">
        <v>1</v>
      </c>
    </row>
    <row r="155" spans="2:9" x14ac:dyDescent="0.25">
      <c r="B155" s="78" t="s">
        <v>125</v>
      </c>
      <c r="C155" s="80">
        <v>3</v>
      </c>
      <c r="D155" s="80">
        <v>3</v>
      </c>
      <c r="E155" s="80">
        <v>2</v>
      </c>
      <c r="F155" s="85">
        <v>1</v>
      </c>
    </row>
    <row r="156" spans="2:9" x14ac:dyDescent="0.25">
      <c r="B156" s="78" t="s">
        <v>126</v>
      </c>
      <c r="C156" s="80">
        <v>3</v>
      </c>
      <c r="D156" s="80">
        <v>3</v>
      </c>
      <c r="E156" s="80">
        <v>1</v>
      </c>
      <c r="F156" s="85" t="s">
        <v>135</v>
      </c>
    </row>
    <row r="157" spans="2:9" x14ac:dyDescent="0.25">
      <c r="B157" s="78" t="s">
        <v>127</v>
      </c>
      <c r="C157" s="81">
        <v>3</v>
      </c>
      <c r="D157" s="81">
        <v>3</v>
      </c>
      <c r="E157" s="81">
        <v>1</v>
      </c>
      <c r="F157" s="85" t="s">
        <v>135</v>
      </c>
    </row>
    <row r="158" spans="2:9" x14ac:dyDescent="0.25">
      <c r="B158" s="78" t="s">
        <v>128</v>
      </c>
      <c r="C158" s="81">
        <v>3</v>
      </c>
      <c r="D158" s="81">
        <v>3</v>
      </c>
      <c r="E158" s="81">
        <v>3</v>
      </c>
      <c r="F158" s="85">
        <v>2</v>
      </c>
    </row>
    <row r="159" spans="2:9" x14ac:dyDescent="0.25">
      <c r="B159" s="78" t="s">
        <v>129</v>
      </c>
      <c r="C159" s="81">
        <v>2</v>
      </c>
      <c r="D159" s="81">
        <v>2</v>
      </c>
      <c r="E159" s="81">
        <v>1</v>
      </c>
      <c r="F159" s="85" t="s">
        <v>135</v>
      </c>
    </row>
    <row r="160" spans="2:9" ht="15.75" thickBot="1" x14ac:dyDescent="0.3">
      <c r="B160" s="79" t="s">
        <v>130</v>
      </c>
      <c r="C160" s="86">
        <v>3</v>
      </c>
      <c r="D160" s="86">
        <v>3</v>
      </c>
      <c r="E160" s="86">
        <v>3</v>
      </c>
      <c r="F160" s="87">
        <v>2</v>
      </c>
    </row>
    <row r="162" spans="2:9" x14ac:dyDescent="0.25">
      <c r="B162" t="s">
        <v>121</v>
      </c>
      <c r="C162">
        <f>INDEX(C131:I131,1,'Maintenance Mixte'!I34*4)</f>
        <v>2</v>
      </c>
    </row>
    <row r="163" spans="2:9" x14ac:dyDescent="0.25">
      <c r="B163" t="s">
        <v>122</v>
      </c>
      <c r="C163">
        <f>'Liste Mixte'!D4</f>
        <v>1</v>
      </c>
      <c r="D163">
        <f t="shared" ref="D163:I163" si="2">C163+4</f>
        <v>5</v>
      </c>
      <c r="E163">
        <f t="shared" si="2"/>
        <v>9</v>
      </c>
      <c r="F163">
        <f t="shared" si="2"/>
        <v>13</v>
      </c>
      <c r="G163">
        <f t="shared" si="2"/>
        <v>17</v>
      </c>
      <c r="H163">
        <f t="shared" si="2"/>
        <v>21</v>
      </c>
      <c r="I163">
        <f t="shared" si="2"/>
        <v>25</v>
      </c>
    </row>
    <row r="165" spans="2:9" ht="15.75" thickBot="1" x14ac:dyDescent="0.3">
      <c r="B165" s="1" t="s">
        <v>131</v>
      </c>
    </row>
    <row r="166" spans="2:9" x14ac:dyDescent="0.25">
      <c r="B166" s="116" t="s">
        <v>124</v>
      </c>
      <c r="C166" s="10">
        <f>INDEX($C122:$AD122,1,C$163)</f>
        <v>1</v>
      </c>
      <c r="D166" s="7">
        <f t="shared" ref="D166:I166" si="3">INDEX($C122:$AD122,1,D$163)</f>
        <v>0.98</v>
      </c>
      <c r="E166" s="7">
        <f t="shared" si="3"/>
        <v>0.96</v>
      </c>
      <c r="F166" s="7">
        <f t="shared" si="3"/>
        <v>0.95</v>
      </c>
      <c r="G166" s="7">
        <f t="shared" si="3"/>
        <v>0.94</v>
      </c>
      <c r="H166" s="7">
        <f t="shared" si="3"/>
        <v>0.93</v>
      </c>
      <c r="I166" s="60">
        <f t="shared" si="3"/>
        <v>0.92</v>
      </c>
    </row>
    <row r="167" spans="2:9" x14ac:dyDescent="0.25">
      <c r="B167" s="117" t="s">
        <v>125</v>
      </c>
      <c r="C167" s="11">
        <f t="shared" ref="C167:I167" si="4">INDEX($C123:$AD123,1,C$163)</f>
        <v>1</v>
      </c>
      <c r="D167" s="4">
        <f t="shared" si="4"/>
        <v>0.96</v>
      </c>
      <c r="E167" s="4">
        <f t="shared" si="4"/>
        <v>0.95</v>
      </c>
      <c r="F167" s="4">
        <f t="shared" si="4"/>
        <v>0.94</v>
      </c>
      <c r="G167" s="4">
        <f t="shared" si="4"/>
        <v>0.92</v>
      </c>
      <c r="H167" s="4">
        <f t="shared" si="4"/>
        <v>0.91</v>
      </c>
      <c r="I167" s="61">
        <f t="shared" si="4"/>
        <v>0.89</v>
      </c>
    </row>
    <row r="168" spans="2:9" x14ac:dyDescent="0.25">
      <c r="B168" s="117" t="s">
        <v>126</v>
      </c>
      <c r="C168" s="11">
        <f t="shared" ref="C168:I168" si="5">INDEX($C124:$AD124,1,C$163)</f>
        <v>1</v>
      </c>
      <c r="D168" s="4">
        <f t="shared" si="5"/>
        <v>0.95</v>
      </c>
      <c r="E168" s="4">
        <f t="shared" si="5"/>
        <v>0.94</v>
      </c>
      <c r="F168" s="4">
        <f t="shared" si="5"/>
        <v>0.93</v>
      </c>
      <c r="G168" s="4">
        <f t="shared" si="5"/>
        <v>0.91</v>
      </c>
      <c r="H168" s="4">
        <f t="shared" si="5"/>
        <v>0.89</v>
      </c>
      <c r="I168" s="61">
        <f t="shared" si="5"/>
        <v>0.87</v>
      </c>
    </row>
    <row r="169" spans="2:9" x14ac:dyDescent="0.25">
      <c r="B169" s="117" t="s">
        <v>127</v>
      </c>
      <c r="C169" s="11">
        <f t="shared" ref="C169:I169" si="6">INDEX($C125:$AD125,1,C$163)</f>
        <v>1</v>
      </c>
      <c r="D169" s="4">
        <f t="shared" si="6"/>
        <v>0.94</v>
      </c>
      <c r="E169" s="4">
        <f t="shared" si="6"/>
        <v>0.94</v>
      </c>
      <c r="F169" s="4">
        <f t="shared" si="6"/>
        <v>0.93</v>
      </c>
      <c r="G169" s="4">
        <f t="shared" si="6"/>
        <v>0.91</v>
      </c>
      <c r="H169" s="4">
        <f t="shared" si="6"/>
        <v>0.9</v>
      </c>
      <c r="I169" s="61">
        <f t="shared" si="6"/>
        <v>0.89</v>
      </c>
    </row>
    <row r="170" spans="2:9" x14ac:dyDescent="0.25">
      <c r="B170" s="117" t="s">
        <v>128</v>
      </c>
      <c r="C170" s="11">
        <f t="shared" ref="C170:I170" si="7">INDEX($C126:$AD126,1,C$163)</f>
        <v>1</v>
      </c>
      <c r="D170" s="4">
        <f t="shared" si="7"/>
        <v>0.94</v>
      </c>
      <c r="E170" s="4">
        <f t="shared" si="7"/>
        <v>0.96</v>
      </c>
      <c r="F170" s="4">
        <f t="shared" si="7"/>
        <v>0.92</v>
      </c>
      <c r="G170" s="4">
        <f t="shared" si="7"/>
        <v>0.93</v>
      </c>
      <c r="H170" s="4">
        <f t="shared" si="7"/>
        <v>0.92</v>
      </c>
      <c r="I170" s="61">
        <f t="shared" si="7"/>
        <v>0.92</v>
      </c>
    </row>
    <row r="171" spans="2:9" x14ac:dyDescent="0.25">
      <c r="B171" s="117" t="s">
        <v>129</v>
      </c>
      <c r="C171" s="11">
        <f t="shared" ref="C171:I171" si="8">INDEX($C127:$AD127,1,C$163)</f>
        <v>1</v>
      </c>
      <c r="D171" s="4">
        <f t="shared" si="8"/>
        <v>0.94</v>
      </c>
      <c r="E171" s="4">
        <f t="shared" si="8"/>
        <v>0.93</v>
      </c>
      <c r="F171" s="4">
        <f t="shared" si="8"/>
        <v>0.91</v>
      </c>
      <c r="G171" s="4">
        <f t="shared" si="8"/>
        <v>0.88</v>
      </c>
      <c r="H171" s="4">
        <f t="shared" si="8"/>
        <v>0.86</v>
      </c>
      <c r="I171" s="61">
        <f t="shared" si="8"/>
        <v>0.85</v>
      </c>
    </row>
    <row r="172" spans="2:9" ht="15.75" thickBot="1" x14ac:dyDescent="0.3">
      <c r="B172" s="118" t="s">
        <v>130</v>
      </c>
      <c r="C172" s="12">
        <f t="shared" ref="C172:I172" si="9">INDEX($C128:$AD128,1,C$163)</f>
        <v>1</v>
      </c>
      <c r="D172" s="5">
        <f t="shared" si="9"/>
        <v>1</v>
      </c>
      <c r="E172" s="5">
        <f t="shared" si="9"/>
        <v>1</v>
      </c>
      <c r="F172" s="5">
        <f t="shared" si="9"/>
        <v>0.99</v>
      </c>
      <c r="G172" s="5">
        <f t="shared" si="9"/>
        <v>0.99</v>
      </c>
      <c r="H172" s="5">
        <f t="shared" si="9"/>
        <v>0.98</v>
      </c>
      <c r="I172" s="62">
        <f t="shared" si="9"/>
        <v>0.98</v>
      </c>
    </row>
    <row r="174" spans="2:9" ht="15.75" thickBot="1" x14ac:dyDescent="0.3">
      <c r="B174" s="1" t="s">
        <v>200</v>
      </c>
    </row>
    <row r="175" spans="2:9" x14ac:dyDescent="0.25">
      <c r="B175" s="124" t="s">
        <v>124</v>
      </c>
      <c r="C175" s="119">
        <f ca="1">'Calculs Mixte'!$E$18*'Calculs Mixte'!$E$14*'Calculs Mixte'!$E$27*'Tables de calculs'!C166</f>
        <v>0.60395375125530482</v>
      </c>
      <c r="D175" s="120">
        <f ca="1">'Calculs Mixte'!$E$18*'Calculs Mixte'!$E$14*'Calculs Mixte'!$E$27*'Tables de calculs'!D166</f>
        <v>0.59187467623019874</v>
      </c>
      <c r="E175" s="120">
        <f ca="1">'Calculs Mixte'!$E$18*'Calculs Mixte'!$E$14*'Calculs Mixte'!$E$27*'Tables de calculs'!E166</f>
        <v>0.57979560120509255</v>
      </c>
      <c r="F175" s="120">
        <f ca="1">'Calculs Mixte'!$E$18*'Calculs Mixte'!$E$14*'Calculs Mixte'!$E$27*'Tables de calculs'!F166</f>
        <v>0.57375606369253951</v>
      </c>
      <c r="G175" s="120">
        <f ca="1">'Calculs Mixte'!$E$18*'Calculs Mixte'!$E$14*'Calculs Mixte'!$E$27*'Tables de calculs'!G166</f>
        <v>0.56771652617998647</v>
      </c>
      <c r="H175" s="120">
        <f ca="1">'Calculs Mixte'!$E$18*'Calculs Mixte'!$E$14*'Calculs Mixte'!$E$27*'Tables de calculs'!H166</f>
        <v>0.56167698866743354</v>
      </c>
      <c r="I175" s="121">
        <f ca="1">'Calculs Mixte'!$E$18*'Calculs Mixte'!$E$14*'Calculs Mixte'!$E$27*'Tables de calculs'!I166</f>
        <v>0.5556374511548805</v>
      </c>
    </row>
    <row r="176" spans="2:9" x14ac:dyDescent="0.25">
      <c r="B176" s="125" t="s">
        <v>125</v>
      </c>
      <c r="C176" s="122">
        <f ca="1">'Calculs Mixte'!$E$18*'Calculs Mixte'!$E$14*'Calculs Mixte'!$E$27*'Tables de calculs'!C167</f>
        <v>0.60395375125530482</v>
      </c>
      <c r="D176" s="70">
        <f ca="1">'Calculs Mixte'!$E$18*'Calculs Mixte'!$E$14*'Calculs Mixte'!$E$27*'Tables de calculs'!D167</f>
        <v>0.57979560120509255</v>
      </c>
      <c r="E176" s="70">
        <f ca="1">'Calculs Mixte'!$E$18*'Calculs Mixte'!$E$14*'Calculs Mixte'!$E$27*'Tables de calculs'!E167</f>
        <v>0.57375606369253951</v>
      </c>
      <c r="F176" s="70">
        <f ca="1">'Calculs Mixte'!$E$18*'Calculs Mixte'!$E$14*'Calculs Mixte'!$E$27*'Tables de calculs'!F167</f>
        <v>0.56771652617998647</v>
      </c>
      <c r="G176" s="70">
        <f ca="1">'Calculs Mixte'!$E$18*'Calculs Mixte'!$E$14*'Calculs Mixte'!$E$27*'Tables de calculs'!G167</f>
        <v>0.5556374511548805</v>
      </c>
      <c r="H176" s="70">
        <f ca="1">'Calculs Mixte'!$E$18*'Calculs Mixte'!$E$14*'Calculs Mixte'!$E$27*'Tables de calculs'!H167</f>
        <v>0.54959791364232735</v>
      </c>
      <c r="I176" s="75">
        <f ca="1">'Calculs Mixte'!$E$18*'Calculs Mixte'!$E$14*'Calculs Mixte'!$E$27*'Tables de calculs'!I167</f>
        <v>0.53751883861722127</v>
      </c>
    </row>
    <row r="177" spans="2:9" x14ac:dyDescent="0.25">
      <c r="B177" s="125" t="s">
        <v>126</v>
      </c>
      <c r="C177" s="122">
        <f ca="1">'Calculs Mixte'!$E$18*'Calculs Mixte'!$E$14*'Calculs Mixte'!$E$27*'Tables de calculs'!C168</f>
        <v>0.60395375125530482</v>
      </c>
      <c r="D177" s="70">
        <f ca="1">'Calculs Mixte'!$E$18*'Calculs Mixte'!$E$14*'Calculs Mixte'!$E$27*'Tables de calculs'!D168</f>
        <v>0.57375606369253951</v>
      </c>
      <c r="E177" s="70">
        <f ca="1">'Calculs Mixte'!$E$18*'Calculs Mixte'!$E$14*'Calculs Mixte'!$E$27*'Tables de calculs'!E168</f>
        <v>0.56771652617998647</v>
      </c>
      <c r="F177" s="70">
        <f ca="1">'Calculs Mixte'!$E$18*'Calculs Mixte'!$E$14*'Calculs Mixte'!$E$27*'Tables de calculs'!F168</f>
        <v>0.56167698866743354</v>
      </c>
      <c r="G177" s="70">
        <f ca="1">'Calculs Mixte'!$E$18*'Calculs Mixte'!$E$14*'Calculs Mixte'!$E$27*'Tables de calculs'!G168</f>
        <v>0.54959791364232735</v>
      </c>
      <c r="H177" s="70">
        <f ca="1">'Calculs Mixte'!$E$18*'Calculs Mixte'!$E$14*'Calculs Mixte'!$E$27*'Tables de calculs'!H168</f>
        <v>0.53751883861722127</v>
      </c>
      <c r="I177" s="75">
        <f ca="1">'Calculs Mixte'!$E$18*'Calculs Mixte'!$E$14*'Calculs Mixte'!$E$27*'Tables de calculs'!I168</f>
        <v>0.52543976359211519</v>
      </c>
    </row>
    <row r="178" spans="2:9" x14ac:dyDescent="0.25">
      <c r="B178" s="125" t="s">
        <v>127</v>
      </c>
      <c r="C178" s="122">
        <f ca="1">'Calculs Mixte'!$E$18*'Calculs Mixte'!$E$14*'Calculs Mixte'!$E$27*'Tables de calculs'!C169</f>
        <v>0.60395375125530482</v>
      </c>
      <c r="D178" s="70">
        <f ca="1">'Calculs Mixte'!$E$18*'Calculs Mixte'!$E$14*'Calculs Mixte'!$E$27*'Tables de calculs'!D169</f>
        <v>0.56771652617998647</v>
      </c>
      <c r="E178" s="70">
        <f ca="1">'Calculs Mixte'!$E$18*'Calculs Mixte'!$E$14*'Calculs Mixte'!$E$27*'Tables de calculs'!E169</f>
        <v>0.56771652617998647</v>
      </c>
      <c r="F178" s="70">
        <f ca="1">'Calculs Mixte'!$E$18*'Calculs Mixte'!$E$14*'Calculs Mixte'!$E$27*'Tables de calculs'!F169</f>
        <v>0.56167698866743354</v>
      </c>
      <c r="G178" s="70">
        <f ca="1">'Calculs Mixte'!$E$18*'Calculs Mixte'!$E$14*'Calculs Mixte'!$E$27*'Tables de calculs'!G169</f>
        <v>0.54959791364232735</v>
      </c>
      <c r="H178" s="70">
        <f ca="1">'Calculs Mixte'!$E$18*'Calculs Mixte'!$E$14*'Calculs Mixte'!$E$27*'Tables de calculs'!H169</f>
        <v>0.54355837612977431</v>
      </c>
      <c r="I178" s="75">
        <f ca="1">'Calculs Mixte'!$E$18*'Calculs Mixte'!$E$14*'Calculs Mixte'!$E$27*'Tables de calculs'!I169</f>
        <v>0.53751883861722127</v>
      </c>
    </row>
    <row r="179" spans="2:9" x14ac:dyDescent="0.25">
      <c r="B179" s="125" t="s">
        <v>128</v>
      </c>
      <c r="C179" s="122">
        <f ca="1">'Calculs Mixte'!$E$18*'Calculs Mixte'!$E$14*'Calculs Mixte'!$E$27*'Tables de calculs'!C170</f>
        <v>0.60395375125530482</v>
      </c>
      <c r="D179" s="70">
        <f ca="1">'Calculs Mixte'!$E$18*'Calculs Mixte'!$E$14*'Calculs Mixte'!$E$27*'Tables de calculs'!D170</f>
        <v>0.56771652617998647</v>
      </c>
      <c r="E179" s="70">
        <f ca="1">'Calculs Mixte'!$E$18*'Calculs Mixte'!$E$14*'Calculs Mixte'!$E$27*'Tables de calculs'!E170</f>
        <v>0.57979560120509255</v>
      </c>
      <c r="F179" s="70">
        <f ca="1">'Calculs Mixte'!$E$18*'Calculs Mixte'!$E$14*'Calculs Mixte'!$E$27*'Tables de calculs'!F170</f>
        <v>0.5556374511548805</v>
      </c>
      <c r="G179" s="70">
        <f ca="1">'Calculs Mixte'!$E$18*'Calculs Mixte'!$E$14*'Calculs Mixte'!$E$27*'Tables de calculs'!G170</f>
        <v>0.56167698866743354</v>
      </c>
      <c r="H179" s="70">
        <f ca="1">'Calculs Mixte'!$E$18*'Calculs Mixte'!$E$14*'Calculs Mixte'!$E$27*'Tables de calculs'!H170</f>
        <v>0.5556374511548805</v>
      </c>
      <c r="I179" s="75">
        <f ca="1">'Calculs Mixte'!$E$18*'Calculs Mixte'!$E$14*'Calculs Mixte'!$E$27*'Tables de calculs'!I170</f>
        <v>0.5556374511548805</v>
      </c>
    </row>
    <row r="180" spans="2:9" x14ac:dyDescent="0.25">
      <c r="B180" s="125" t="s">
        <v>129</v>
      </c>
      <c r="C180" s="122">
        <f ca="1">'Calculs Mixte'!$E$18*'Calculs Mixte'!$E$14*'Calculs Mixte'!$E$27*'Tables de calculs'!C171</f>
        <v>0.60395375125530482</v>
      </c>
      <c r="D180" s="70">
        <f ca="1">'Calculs Mixte'!$E$18*'Calculs Mixte'!$E$14*'Calculs Mixte'!$E$27*'Tables de calculs'!D171</f>
        <v>0.56771652617998647</v>
      </c>
      <c r="E180" s="70">
        <f ca="1">'Calculs Mixte'!$E$18*'Calculs Mixte'!$E$14*'Calculs Mixte'!$E$27*'Tables de calculs'!E171</f>
        <v>0.56167698866743354</v>
      </c>
      <c r="F180" s="70">
        <f ca="1">'Calculs Mixte'!$E$18*'Calculs Mixte'!$E$14*'Calculs Mixte'!$E$27*'Tables de calculs'!F171</f>
        <v>0.54959791364232735</v>
      </c>
      <c r="G180" s="70">
        <f ca="1">'Calculs Mixte'!$E$18*'Calculs Mixte'!$E$14*'Calculs Mixte'!$E$27*'Tables de calculs'!G171</f>
        <v>0.53147930110466823</v>
      </c>
      <c r="H180" s="70">
        <f ca="1">'Calculs Mixte'!$E$18*'Calculs Mixte'!$E$14*'Calculs Mixte'!$E$27*'Tables de calculs'!H171</f>
        <v>0.51940022607956216</v>
      </c>
      <c r="I180" s="75">
        <f ca="1">'Calculs Mixte'!$E$18*'Calculs Mixte'!$E$14*'Calculs Mixte'!$E$27*'Tables de calculs'!I171</f>
        <v>0.51336068856700912</v>
      </c>
    </row>
    <row r="181" spans="2:9" ht="15.75" thickBot="1" x14ac:dyDescent="0.3">
      <c r="B181" s="126" t="s">
        <v>130</v>
      </c>
      <c r="C181" s="123">
        <f ca="1">'Calculs Mixte'!$E$18*'Calculs Mixte'!$E$14*'Calculs Mixte'!$E$27*'Tables de calculs'!C172</f>
        <v>0.60395375125530482</v>
      </c>
      <c r="D181" s="76">
        <f ca="1">'Calculs Mixte'!$E$18*'Calculs Mixte'!$E$14*'Calculs Mixte'!$E$27*'Tables de calculs'!D172</f>
        <v>0.60395375125530482</v>
      </c>
      <c r="E181" s="76">
        <f ca="1">'Calculs Mixte'!$E$18*'Calculs Mixte'!$E$14*'Calculs Mixte'!$E$27*'Tables de calculs'!E172</f>
        <v>0.60395375125530482</v>
      </c>
      <c r="F181" s="76">
        <f ca="1">'Calculs Mixte'!$E$18*'Calculs Mixte'!$E$14*'Calculs Mixte'!$E$27*'Tables de calculs'!F172</f>
        <v>0.59791421374275178</v>
      </c>
      <c r="G181" s="76">
        <f ca="1">'Calculs Mixte'!$E$18*'Calculs Mixte'!$E$14*'Calculs Mixte'!$E$27*'Tables de calculs'!G172</f>
        <v>0.59791421374275178</v>
      </c>
      <c r="H181" s="76">
        <f ca="1">'Calculs Mixte'!$E$18*'Calculs Mixte'!$E$14*'Calculs Mixte'!$E$27*'Tables de calculs'!H172</f>
        <v>0.59187467623019874</v>
      </c>
      <c r="I181" s="77">
        <f ca="1">'Calculs Mixte'!$E$18*'Calculs Mixte'!$E$14*'Calculs Mixte'!$E$27*'Tables de calculs'!I172</f>
        <v>0.59187467623019874</v>
      </c>
    </row>
  </sheetData>
  <mergeCells count="35">
    <mergeCell ref="B24:B27"/>
    <mergeCell ref="B28:B31"/>
    <mergeCell ref="B32:B35"/>
    <mergeCell ref="B36:B39"/>
    <mergeCell ref="B4:B7"/>
    <mergeCell ref="B8:B11"/>
    <mergeCell ref="B12:B15"/>
    <mergeCell ref="B16:B19"/>
    <mergeCell ref="B20:B23"/>
    <mergeCell ref="B55:B58"/>
    <mergeCell ref="B59:B62"/>
    <mergeCell ref="B63:B66"/>
    <mergeCell ref="B110:B113"/>
    <mergeCell ref="B114:B117"/>
    <mergeCell ref="B90:B93"/>
    <mergeCell ref="B94:B97"/>
    <mergeCell ref="B98:B101"/>
    <mergeCell ref="B102:B105"/>
    <mergeCell ref="B106:B109"/>
    <mergeCell ref="B43:B46"/>
    <mergeCell ref="O120:R120"/>
    <mergeCell ref="S120:V120"/>
    <mergeCell ref="W120:Z120"/>
    <mergeCell ref="AA120:AD120"/>
    <mergeCell ref="B120:B121"/>
    <mergeCell ref="C120:F120"/>
    <mergeCell ref="G120:J120"/>
    <mergeCell ref="K120:N120"/>
    <mergeCell ref="B67:B70"/>
    <mergeCell ref="B71:B74"/>
    <mergeCell ref="B75:B78"/>
    <mergeCell ref="B82:B85"/>
    <mergeCell ref="B86:B89"/>
    <mergeCell ref="B47:B50"/>
    <mergeCell ref="B51:B5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439"/>
  <sheetViews>
    <sheetView showRowColHeaders="0" zoomScale="70" zoomScaleNormal="70" workbookViewId="0">
      <selection activeCell="AO24" sqref="AO24"/>
    </sheetView>
  </sheetViews>
  <sheetFormatPr baseColWidth="10" defaultRowHeight="15" x14ac:dyDescent="0.25"/>
  <cols>
    <col min="1" max="1" width="3" customWidth="1"/>
    <col min="7" max="39" width="13.7109375" customWidth="1"/>
  </cols>
  <sheetData>
    <row r="1" spans="2:57" ht="15.75" thickBot="1" x14ac:dyDescent="0.3"/>
    <row r="2" spans="2:57" ht="15.75" thickBot="1" x14ac:dyDescent="0.3">
      <c r="B2" s="200" t="s">
        <v>74</v>
      </c>
      <c r="C2" s="201"/>
      <c r="D2" s="201"/>
      <c r="E2" s="201"/>
      <c r="F2" s="201"/>
      <c r="G2" s="201"/>
      <c r="H2" s="201"/>
      <c r="I2" s="202"/>
    </row>
    <row r="3" spans="2:57" ht="15.75" thickBot="1" x14ac:dyDescent="0.3">
      <c r="B3" s="208"/>
      <c r="C3" s="209"/>
      <c r="D3" s="209"/>
      <c r="E3" s="209"/>
      <c r="F3" s="209"/>
      <c r="G3" s="14">
        <v>0</v>
      </c>
      <c r="H3" s="8">
        <v>1</v>
      </c>
      <c r="I3" s="8">
        <v>2</v>
      </c>
      <c r="J3" s="8">
        <v>3</v>
      </c>
      <c r="K3" s="8">
        <v>4</v>
      </c>
      <c r="L3" s="8">
        <v>5</v>
      </c>
      <c r="M3" s="8">
        <v>6</v>
      </c>
      <c r="N3" s="8">
        <v>7</v>
      </c>
      <c r="O3" s="8">
        <v>8</v>
      </c>
      <c r="P3" s="8">
        <v>9</v>
      </c>
      <c r="Q3" s="8">
        <v>10</v>
      </c>
      <c r="R3" s="8">
        <v>11</v>
      </c>
      <c r="S3" s="8">
        <v>12</v>
      </c>
      <c r="T3" s="8">
        <v>13</v>
      </c>
      <c r="U3" s="8">
        <v>14</v>
      </c>
      <c r="V3" s="8">
        <v>15</v>
      </c>
      <c r="W3" s="8">
        <v>16</v>
      </c>
      <c r="X3" s="8">
        <v>17</v>
      </c>
      <c r="Y3" s="8">
        <v>18</v>
      </c>
      <c r="Z3" s="8">
        <v>19</v>
      </c>
      <c r="AA3" s="8">
        <v>20</v>
      </c>
      <c r="AB3" s="8">
        <v>21</v>
      </c>
      <c r="AC3" s="8">
        <v>22</v>
      </c>
      <c r="AD3" s="8">
        <v>23</v>
      </c>
      <c r="AE3" s="8">
        <v>24</v>
      </c>
      <c r="AF3" s="8">
        <v>25</v>
      </c>
      <c r="AG3" s="8">
        <v>26</v>
      </c>
      <c r="AH3" s="8">
        <v>27</v>
      </c>
      <c r="AI3" s="8">
        <v>28</v>
      </c>
      <c r="AJ3" s="8">
        <v>29</v>
      </c>
      <c r="AK3" s="8">
        <v>30</v>
      </c>
      <c r="AL3" s="8">
        <v>31</v>
      </c>
      <c r="AM3" s="8">
        <v>32</v>
      </c>
    </row>
    <row r="4" spans="2:57" x14ac:dyDescent="0.25">
      <c r="B4" s="203" t="s">
        <v>14</v>
      </c>
      <c r="C4" s="204"/>
      <c r="D4" s="204"/>
      <c r="E4" s="204"/>
      <c r="F4" s="205"/>
      <c r="G4" s="13">
        <v>1</v>
      </c>
      <c r="H4" s="6">
        <v>0.5</v>
      </c>
      <c r="I4" s="6">
        <v>0</v>
      </c>
      <c r="J4" s="6">
        <v>0</v>
      </c>
      <c r="K4" s="6">
        <v>0</v>
      </c>
      <c r="L4" s="6">
        <v>0</v>
      </c>
      <c r="M4" s="6">
        <v>0</v>
      </c>
      <c r="N4" s="6">
        <v>0</v>
      </c>
      <c r="O4" s="6">
        <v>0</v>
      </c>
      <c r="P4" s="6">
        <v>0</v>
      </c>
      <c r="Q4" s="6">
        <v>0</v>
      </c>
      <c r="R4" s="6">
        <v>0</v>
      </c>
      <c r="S4" s="6">
        <v>0</v>
      </c>
      <c r="T4" s="6">
        <v>0</v>
      </c>
      <c r="U4" s="6">
        <v>0</v>
      </c>
      <c r="V4" s="6">
        <v>0</v>
      </c>
      <c r="W4" s="6">
        <v>0</v>
      </c>
      <c r="X4" s="6">
        <v>0</v>
      </c>
      <c r="Y4" s="6">
        <v>0</v>
      </c>
      <c r="Z4" s="6">
        <v>0</v>
      </c>
      <c r="AA4" s="6">
        <v>0</v>
      </c>
      <c r="AB4" s="6">
        <v>0</v>
      </c>
      <c r="AC4" s="6">
        <v>0</v>
      </c>
      <c r="AD4" s="6">
        <v>0</v>
      </c>
      <c r="AE4" s="6">
        <v>0</v>
      </c>
      <c r="AF4" s="6">
        <v>0</v>
      </c>
      <c r="AG4" s="6">
        <v>0</v>
      </c>
      <c r="AH4" s="6">
        <v>0</v>
      </c>
      <c r="AI4" s="6">
        <v>0</v>
      </c>
      <c r="AJ4" s="6">
        <v>0</v>
      </c>
      <c r="AK4" s="6">
        <v>0</v>
      </c>
      <c r="AL4" s="6">
        <v>0</v>
      </c>
      <c r="AM4" s="6">
        <v>0</v>
      </c>
      <c r="AN4" s="107">
        <v>0</v>
      </c>
    </row>
    <row r="5" spans="2:57" x14ac:dyDescent="0.25">
      <c r="B5" s="189" t="s">
        <v>15</v>
      </c>
      <c r="C5" s="167"/>
      <c r="D5" s="167"/>
      <c r="E5" s="167"/>
      <c r="F5" s="206"/>
      <c r="G5" s="11">
        <v>1</v>
      </c>
      <c r="H5" s="4">
        <v>0.78</v>
      </c>
      <c r="I5" s="4">
        <v>0.5</v>
      </c>
      <c r="J5" s="4">
        <v>0</v>
      </c>
      <c r="K5" s="4">
        <v>0</v>
      </c>
      <c r="L5" s="4">
        <v>0</v>
      </c>
      <c r="M5" s="4">
        <v>0</v>
      </c>
      <c r="N5" s="4">
        <v>0</v>
      </c>
      <c r="O5" s="4">
        <v>0</v>
      </c>
      <c r="P5" s="4">
        <v>0</v>
      </c>
      <c r="Q5" s="4">
        <v>0</v>
      </c>
      <c r="R5" s="4">
        <v>0</v>
      </c>
      <c r="S5" s="4">
        <v>0</v>
      </c>
      <c r="T5" s="4">
        <v>0</v>
      </c>
      <c r="U5" s="4">
        <v>0</v>
      </c>
      <c r="V5" s="4">
        <v>0</v>
      </c>
      <c r="W5" s="4">
        <v>0</v>
      </c>
      <c r="X5" s="4">
        <v>0</v>
      </c>
      <c r="Y5" s="4">
        <v>0</v>
      </c>
      <c r="Z5" s="4">
        <v>0</v>
      </c>
      <c r="AA5" s="4">
        <v>0</v>
      </c>
      <c r="AB5" s="4">
        <v>0</v>
      </c>
      <c r="AC5" s="4">
        <v>0</v>
      </c>
      <c r="AD5" s="4">
        <v>0</v>
      </c>
      <c r="AE5" s="4">
        <v>0</v>
      </c>
      <c r="AF5" s="4">
        <v>0</v>
      </c>
      <c r="AG5" s="4">
        <v>0</v>
      </c>
      <c r="AH5" s="4">
        <v>0</v>
      </c>
      <c r="AI5" s="4">
        <v>0</v>
      </c>
      <c r="AJ5" s="4">
        <v>0</v>
      </c>
      <c r="AK5" s="4">
        <v>0</v>
      </c>
      <c r="AL5" s="4">
        <v>0</v>
      </c>
      <c r="AM5" s="4">
        <v>0</v>
      </c>
      <c r="AN5" s="107">
        <v>0</v>
      </c>
    </row>
    <row r="6" spans="2:57" x14ac:dyDescent="0.25">
      <c r="B6" s="189" t="s">
        <v>16</v>
      </c>
      <c r="C6" s="167"/>
      <c r="D6" s="167"/>
      <c r="E6" s="167"/>
      <c r="F6" s="206"/>
      <c r="G6" s="11">
        <v>1</v>
      </c>
      <c r="H6" s="4">
        <v>1</v>
      </c>
      <c r="I6" s="4">
        <v>1</v>
      </c>
      <c r="J6" s="4">
        <v>1</v>
      </c>
      <c r="K6" s="4">
        <v>0.99809999999999999</v>
      </c>
      <c r="L6" s="4">
        <v>0.99490000000000001</v>
      </c>
      <c r="M6" s="4">
        <v>0.99070000000000003</v>
      </c>
      <c r="N6" s="4">
        <v>0.98640000000000005</v>
      </c>
      <c r="O6" s="4">
        <v>0.98229999999999995</v>
      </c>
      <c r="P6" s="4">
        <v>0.97899999999999998</v>
      </c>
      <c r="Q6" s="4">
        <v>0.97640000000000005</v>
      </c>
      <c r="R6" s="4">
        <v>0.97440000000000004</v>
      </c>
      <c r="S6" s="4">
        <v>0.97189999999999999</v>
      </c>
      <c r="T6" s="4">
        <v>0.96719999999999995</v>
      </c>
      <c r="U6" s="4">
        <v>0.9577</v>
      </c>
      <c r="V6" s="4">
        <v>0.93969999999999998</v>
      </c>
      <c r="W6" s="4">
        <v>0.9083</v>
      </c>
      <c r="X6" s="4">
        <v>0.85719999999999996</v>
      </c>
      <c r="Y6" s="4">
        <v>0.77880000000000005</v>
      </c>
      <c r="Z6" s="4">
        <v>0.66339999999999999</v>
      </c>
      <c r="AA6" s="4">
        <v>0.5</v>
      </c>
      <c r="AB6" s="4">
        <v>0</v>
      </c>
      <c r="AC6" s="4">
        <v>0</v>
      </c>
      <c r="AD6" s="4">
        <v>0</v>
      </c>
      <c r="AE6" s="4">
        <v>0</v>
      </c>
      <c r="AF6" s="4">
        <v>0</v>
      </c>
      <c r="AG6" s="4">
        <v>0</v>
      </c>
      <c r="AH6" s="4">
        <v>0</v>
      </c>
      <c r="AI6" s="4">
        <v>0</v>
      </c>
      <c r="AJ6" s="4">
        <v>0</v>
      </c>
      <c r="AK6" s="4">
        <v>0</v>
      </c>
      <c r="AL6" s="4">
        <v>0</v>
      </c>
      <c r="AM6" s="4">
        <v>0</v>
      </c>
      <c r="AN6" s="107">
        <v>0</v>
      </c>
    </row>
    <row r="7" spans="2:57" x14ac:dyDescent="0.25">
      <c r="B7" s="189" t="s">
        <v>17</v>
      </c>
      <c r="C7" s="167"/>
      <c r="D7" s="167"/>
      <c r="E7" s="167"/>
      <c r="F7" s="206"/>
      <c r="G7" s="11">
        <v>1</v>
      </c>
      <c r="H7" s="4">
        <v>0.98760000000000003</v>
      </c>
      <c r="I7" s="4">
        <v>0.98299999999999998</v>
      </c>
      <c r="J7" s="4">
        <v>0.97719999999999996</v>
      </c>
      <c r="K7" s="4">
        <v>0.96799999999999997</v>
      </c>
      <c r="L7" s="4">
        <v>0.95630000000000004</v>
      </c>
      <c r="M7" s="4">
        <v>0.94120000000000004</v>
      </c>
      <c r="N7" s="4">
        <v>0.91520000000000001</v>
      </c>
      <c r="O7" s="4">
        <v>0.85960000000000003</v>
      </c>
      <c r="P7" s="4">
        <v>0.73970000000000002</v>
      </c>
      <c r="Q7" s="4">
        <v>0.50009999999999999</v>
      </c>
      <c r="R7" s="4">
        <v>0</v>
      </c>
      <c r="S7" s="4">
        <v>0</v>
      </c>
      <c r="T7" s="4">
        <v>0</v>
      </c>
      <c r="U7" s="4">
        <v>0</v>
      </c>
      <c r="V7" s="4">
        <v>0</v>
      </c>
      <c r="W7" s="4">
        <v>0</v>
      </c>
      <c r="X7" s="4">
        <v>0</v>
      </c>
      <c r="Y7" s="4">
        <v>0</v>
      </c>
      <c r="Z7" s="4">
        <v>0</v>
      </c>
      <c r="AA7" s="4">
        <v>0</v>
      </c>
      <c r="AB7" s="4">
        <v>0</v>
      </c>
      <c r="AC7" s="4">
        <v>0</v>
      </c>
      <c r="AD7" s="4">
        <v>0</v>
      </c>
      <c r="AE7" s="4">
        <v>0</v>
      </c>
      <c r="AF7" s="4">
        <v>0</v>
      </c>
      <c r="AG7" s="4">
        <v>0</v>
      </c>
      <c r="AH7" s="4">
        <v>0</v>
      </c>
      <c r="AI7" s="4">
        <v>0</v>
      </c>
      <c r="AJ7" s="4">
        <v>0</v>
      </c>
      <c r="AK7" s="4">
        <v>0</v>
      </c>
      <c r="AL7" s="4">
        <v>0</v>
      </c>
      <c r="AM7" s="4">
        <v>0</v>
      </c>
      <c r="AN7" s="107">
        <v>0</v>
      </c>
    </row>
    <row r="8" spans="2:57" x14ac:dyDescent="0.25">
      <c r="B8" s="189" t="s">
        <v>33</v>
      </c>
      <c r="C8" s="167"/>
      <c r="D8" s="167"/>
      <c r="E8" s="167"/>
      <c r="F8" s="206"/>
      <c r="G8" s="11">
        <v>1</v>
      </c>
      <c r="H8" s="4">
        <v>0.9899</v>
      </c>
      <c r="I8" s="4">
        <v>0.98229999999999995</v>
      </c>
      <c r="J8" s="4">
        <v>0.9748</v>
      </c>
      <c r="K8" s="4">
        <v>0.96609999999999996</v>
      </c>
      <c r="L8" s="4">
        <v>0.95520000000000005</v>
      </c>
      <c r="M8" s="4">
        <v>0.94140000000000001</v>
      </c>
      <c r="N8" s="4">
        <v>0.92449999999999999</v>
      </c>
      <c r="O8" s="4">
        <v>0.90410000000000001</v>
      </c>
      <c r="P8" s="4">
        <v>0.88049999999999995</v>
      </c>
      <c r="Q8" s="4">
        <v>0.85389999999999999</v>
      </c>
      <c r="R8" s="4">
        <v>0.8246</v>
      </c>
      <c r="S8" s="4">
        <v>0.79310000000000003</v>
      </c>
      <c r="T8" s="4">
        <v>0.75980000000000003</v>
      </c>
      <c r="U8" s="4">
        <v>0.72519999999999996</v>
      </c>
      <c r="V8" s="4">
        <v>0.6895</v>
      </c>
      <c r="W8" s="4">
        <v>0.6532</v>
      </c>
      <c r="X8" s="4">
        <v>0.61629999999999996</v>
      </c>
      <c r="Y8" s="4">
        <v>0.57869999999999999</v>
      </c>
      <c r="Z8" s="4">
        <v>0.54020000000000001</v>
      </c>
      <c r="AA8" s="4">
        <v>0.5</v>
      </c>
      <c r="AB8" s="4">
        <v>0.45729999999999998</v>
      </c>
      <c r="AC8" s="4">
        <v>0.4108</v>
      </c>
      <c r="AD8" s="4">
        <v>0.35870000000000002</v>
      </c>
      <c r="AE8" s="4">
        <v>0.29880000000000001</v>
      </c>
      <c r="AF8" s="4">
        <v>0.22850000000000001</v>
      </c>
      <c r="AG8" s="4">
        <v>0.14449999999999999</v>
      </c>
      <c r="AH8" s="4">
        <v>4.2900000000000001E-2</v>
      </c>
      <c r="AI8" s="4">
        <v>0</v>
      </c>
      <c r="AJ8" s="4">
        <v>0</v>
      </c>
      <c r="AK8" s="4">
        <v>0</v>
      </c>
      <c r="AL8" s="4">
        <v>0</v>
      </c>
      <c r="AM8" s="4">
        <v>0</v>
      </c>
      <c r="AN8" s="108">
        <v>0</v>
      </c>
    </row>
    <row r="9" spans="2:57" x14ac:dyDescent="0.25">
      <c r="B9" s="189" t="s">
        <v>34</v>
      </c>
      <c r="C9" s="167"/>
      <c r="D9" s="167"/>
      <c r="E9" s="167"/>
      <c r="F9" s="206"/>
      <c r="G9" s="11">
        <v>1</v>
      </c>
      <c r="H9" s="4">
        <v>0.99029999999999996</v>
      </c>
      <c r="I9" s="4">
        <v>0.98380000000000001</v>
      </c>
      <c r="J9" s="4">
        <v>0.97560000000000002</v>
      </c>
      <c r="K9" s="4">
        <v>0.96340000000000003</v>
      </c>
      <c r="L9" s="4">
        <v>0.94589999999999996</v>
      </c>
      <c r="M9" s="4">
        <v>0.92300000000000004</v>
      </c>
      <c r="N9" s="4">
        <v>0.8952</v>
      </c>
      <c r="O9" s="4">
        <v>0.86360000000000003</v>
      </c>
      <c r="P9" s="4">
        <v>0.82979999999999998</v>
      </c>
      <c r="Q9" s="4">
        <v>0.79549999999999998</v>
      </c>
      <c r="R9" s="4">
        <v>0.76219999999999999</v>
      </c>
      <c r="S9" s="4">
        <v>0.73140000000000005</v>
      </c>
      <c r="T9" s="4">
        <v>0.70409999999999995</v>
      </c>
      <c r="U9" s="4">
        <v>0.68049999999999999</v>
      </c>
      <c r="V9" s="4">
        <v>0.66010000000000002</v>
      </c>
      <c r="W9" s="4">
        <v>0.64119999999999999</v>
      </c>
      <c r="X9" s="4">
        <v>0.62090000000000001</v>
      </c>
      <c r="Y9" s="4">
        <v>0.59499999999999997</v>
      </c>
      <c r="Z9" s="4">
        <v>0.55730000000000002</v>
      </c>
      <c r="AA9" s="4">
        <v>0.5</v>
      </c>
      <c r="AB9" s="4">
        <v>0.41289999999999999</v>
      </c>
      <c r="AC9" s="4">
        <v>0.28389999999999999</v>
      </c>
      <c r="AD9" s="4">
        <v>9.8000000000000004E-2</v>
      </c>
      <c r="AE9" s="4">
        <v>0</v>
      </c>
      <c r="AF9" s="4">
        <v>0</v>
      </c>
      <c r="AG9" s="4">
        <v>0</v>
      </c>
      <c r="AH9" s="4">
        <v>0</v>
      </c>
      <c r="AI9" s="4">
        <v>0</v>
      </c>
      <c r="AJ9" s="4">
        <v>0</v>
      </c>
      <c r="AK9" s="4">
        <v>0</v>
      </c>
      <c r="AL9" s="4">
        <v>0</v>
      </c>
      <c r="AM9" s="4">
        <v>0</v>
      </c>
      <c r="AN9" s="108">
        <v>0</v>
      </c>
    </row>
    <row r="10" spans="2:57" x14ac:dyDescent="0.25">
      <c r="B10" s="189" t="s">
        <v>35</v>
      </c>
      <c r="C10" s="167"/>
      <c r="D10" s="167"/>
      <c r="E10" s="167"/>
      <c r="F10" s="206"/>
      <c r="G10" s="11">
        <v>1</v>
      </c>
      <c r="H10" s="4">
        <v>0.99048881517688014</v>
      </c>
      <c r="I10" s="4">
        <v>0.98060426906538001</v>
      </c>
      <c r="J10" s="4">
        <v>0.97592701827623995</v>
      </c>
      <c r="K10" s="4">
        <v>0.97738662903946005</v>
      </c>
      <c r="L10" s="4">
        <v>0.98197458522192005</v>
      </c>
      <c r="M10" s="4">
        <v>0.98377854751578009</v>
      </c>
      <c r="N10" s="4">
        <v>0.97501661262688033</v>
      </c>
      <c r="O10" s="4">
        <v>0.94707157246314033</v>
      </c>
      <c r="P10" s="4">
        <v>0.89152517332296033</v>
      </c>
      <c r="Q10" s="4">
        <v>0.8011923750836204</v>
      </c>
      <c r="R10" s="4">
        <v>0.67115561038968097</v>
      </c>
      <c r="S10" s="4">
        <v>0.49979904384138107</v>
      </c>
      <c r="T10" s="4">
        <v>0.28984283118304077</v>
      </c>
      <c r="U10" s="4">
        <v>4.9377378491461954E-2</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0</v>
      </c>
      <c r="AN10" s="108">
        <v>0</v>
      </c>
    </row>
    <row r="11" spans="2:57" x14ac:dyDescent="0.25">
      <c r="B11" s="189" t="s">
        <v>21</v>
      </c>
      <c r="C11" s="167"/>
      <c r="D11" s="167"/>
      <c r="E11" s="167"/>
      <c r="F11" s="206"/>
      <c r="G11" s="11">
        <v>1</v>
      </c>
      <c r="H11" s="4">
        <v>0.99739999999999995</v>
      </c>
      <c r="I11" s="4">
        <v>0.99470000000000003</v>
      </c>
      <c r="J11" s="4">
        <v>0.99399999999999999</v>
      </c>
      <c r="K11" s="4">
        <v>0.99409999999999998</v>
      </c>
      <c r="L11" s="4">
        <v>0.99429999999999996</v>
      </c>
      <c r="M11" s="4">
        <v>0.99390000000000001</v>
      </c>
      <c r="N11" s="4">
        <v>0.99270000000000003</v>
      </c>
      <c r="O11" s="4">
        <v>0.99039999999999995</v>
      </c>
      <c r="P11" s="4">
        <v>0.98709999999999998</v>
      </c>
      <c r="Q11" s="4">
        <v>0.98270000000000002</v>
      </c>
      <c r="R11" s="4">
        <v>0.97750000000000004</v>
      </c>
      <c r="S11" s="4">
        <v>0.97170000000000001</v>
      </c>
      <c r="T11" s="4">
        <v>0.96540000000000004</v>
      </c>
      <c r="U11" s="4">
        <v>0.95889999999999997</v>
      </c>
      <c r="V11" s="4">
        <v>0.95240000000000002</v>
      </c>
      <c r="W11" s="4">
        <v>0.94599999999999995</v>
      </c>
      <c r="X11" s="4">
        <v>0.93969999999999998</v>
      </c>
      <c r="Y11" s="4">
        <v>0.93330000000000002</v>
      </c>
      <c r="Z11" s="4">
        <v>0.92669999999999997</v>
      </c>
      <c r="AA11" s="4">
        <v>0.91930000000000001</v>
      </c>
      <c r="AB11" s="4">
        <v>0.91039999999999999</v>
      </c>
      <c r="AC11" s="4">
        <v>0.89910000000000001</v>
      </c>
      <c r="AD11" s="4">
        <v>0.8841</v>
      </c>
      <c r="AE11" s="4">
        <v>0.8639</v>
      </c>
      <c r="AF11" s="4">
        <v>0.83660000000000001</v>
      </c>
      <c r="AG11" s="4">
        <v>0.8</v>
      </c>
      <c r="AH11" s="4">
        <v>0.75139999999999996</v>
      </c>
      <c r="AI11" s="4">
        <v>0.68769999999999998</v>
      </c>
      <c r="AJ11" s="4">
        <v>0.60519999999999996</v>
      </c>
      <c r="AK11" s="4">
        <v>0.5</v>
      </c>
      <c r="AL11" s="4">
        <v>0.36749999999999999</v>
      </c>
      <c r="AM11" s="4">
        <v>0.20250000000000001</v>
      </c>
      <c r="AN11" s="108">
        <v>0</v>
      </c>
    </row>
    <row r="12" spans="2:57" ht="15.75" thickBot="1" x14ac:dyDescent="0.3">
      <c r="B12" s="182" t="s">
        <v>22</v>
      </c>
      <c r="C12" s="191"/>
      <c r="D12" s="191"/>
      <c r="E12" s="191"/>
      <c r="F12" s="207"/>
      <c r="G12" s="12">
        <v>1</v>
      </c>
      <c r="H12" s="5">
        <v>0.99428571428571433</v>
      </c>
      <c r="I12" s="5">
        <v>0.98857142857142855</v>
      </c>
      <c r="J12" s="5">
        <v>0.98285714285714287</v>
      </c>
      <c r="K12" s="5">
        <v>0.97714285714285709</v>
      </c>
      <c r="L12" s="5">
        <v>0.97142857142857142</v>
      </c>
      <c r="M12" s="5">
        <v>0.96571428571428575</v>
      </c>
      <c r="N12" s="5">
        <v>0.96</v>
      </c>
      <c r="O12" s="5">
        <v>0.95428571428571429</v>
      </c>
      <c r="P12" s="5">
        <v>0.94857142857142862</v>
      </c>
      <c r="Q12" s="5">
        <v>0.94285714285714284</v>
      </c>
      <c r="R12" s="5">
        <v>0.93714285714285717</v>
      </c>
      <c r="S12" s="5">
        <v>0.93142857142857149</v>
      </c>
      <c r="T12" s="5">
        <v>0.92571428571428571</v>
      </c>
      <c r="U12" s="5">
        <v>0.92</v>
      </c>
      <c r="V12" s="5">
        <v>0.91428571428571426</v>
      </c>
      <c r="W12" s="5">
        <v>0.90857142857142859</v>
      </c>
      <c r="X12" s="5">
        <v>0.90285714285714291</v>
      </c>
      <c r="Y12" s="5">
        <v>0.89714285714285713</v>
      </c>
      <c r="Z12" s="5">
        <v>0.89142857142857146</v>
      </c>
      <c r="AA12" s="5">
        <v>0.88571428571428568</v>
      </c>
      <c r="AB12" s="5">
        <v>0.88</v>
      </c>
      <c r="AC12" s="5">
        <v>0.87428571428571433</v>
      </c>
      <c r="AD12" s="5">
        <v>0.86857142857142855</v>
      </c>
      <c r="AE12" s="5">
        <v>0.86285714285714288</v>
      </c>
      <c r="AF12" s="5">
        <v>0.85714285714285721</v>
      </c>
      <c r="AG12" s="5">
        <v>0.85142857142857142</v>
      </c>
      <c r="AH12" s="5">
        <v>0.84571428571428575</v>
      </c>
      <c r="AI12" s="5">
        <v>0.84000000000000008</v>
      </c>
      <c r="AJ12" s="5">
        <v>0.8342857142857143</v>
      </c>
      <c r="AK12" s="5">
        <v>0.82857142857142863</v>
      </c>
      <c r="AL12" s="5">
        <v>0.82285714285714295</v>
      </c>
      <c r="AM12" s="5">
        <v>0.81714285714285717</v>
      </c>
      <c r="AN12">
        <v>0.81142857142857139</v>
      </c>
      <c r="AO12">
        <v>0.79500000000000004</v>
      </c>
      <c r="AP12">
        <v>0.78</v>
      </c>
      <c r="AQ12">
        <v>0.7350000000000001</v>
      </c>
      <c r="AR12">
        <v>0.71370000000000045</v>
      </c>
      <c r="AS12">
        <v>0.68760000000000043</v>
      </c>
      <c r="AT12">
        <v>0.65670000000000051</v>
      </c>
      <c r="AU12">
        <v>0.62100000000000066</v>
      </c>
      <c r="AV12">
        <v>0.5805000000000009</v>
      </c>
      <c r="AW12">
        <v>0.5351999999999999</v>
      </c>
      <c r="AX12">
        <v>0.48510000000000031</v>
      </c>
      <c r="AY12">
        <v>0.43020000000000036</v>
      </c>
      <c r="AZ12">
        <v>0.37050000000000094</v>
      </c>
      <c r="BA12">
        <v>0.30600000000000116</v>
      </c>
      <c r="BB12">
        <v>0.23670000000000102</v>
      </c>
      <c r="BC12">
        <v>0.16260000000000052</v>
      </c>
      <c r="BD12">
        <v>8.3700000000000552E-2</v>
      </c>
      <c r="BE12">
        <v>0</v>
      </c>
    </row>
    <row r="13" spans="2:57" ht="15.75" thickBot="1" x14ac:dyDescent="0.3"/>
    <row r="14" spans="2:57" ht="15.75" thickBot="1" x14ac:dyDescent="0.3">
      <c r="B14" s="200" t="s">
        <v>75</v>
      </c>
      <c r="C14" s="201"/>
      <c r="D14" s="201"/>
      <c r="E14" s="201"/>
      <c r="F14" s="201"/>
      <c r="G14" s="201"/>
      <c r="H14" s="201"/>
      <c r="I14" s="202"/>
    </row>
    <row r="15" spans="2:57" s="2" customFormat="1" ht="15.75" thickBot="1" x14ac:dyDescent="0.3">
      <c r="B15" s="208"/>
      <c r="C15" s="209"/>
      <c r="D15" s="209"/>
      <c r="E15" s="209"/>
      <c r="F15" s="209"/>
      <c r="G15" s="15" t="s">
        <v>37</v>
      </c>
      <c r="H15" s="16" t="s">
        <v>38</v>
      </c>
      <c r="I15" s="16" t="s">
        <v>39</v>
      </c>
      <c r="J15" s="16" t="s">
        <v>40</v>
      </c>
      <c r="K15" s="16" t="s">
        <v>41</v>
      </c>
      <c r="L15" s="16" t="s">
        <v>42</v>
      </c>
      <c r="M15" s="16" t="s">
        <v>43</v>
      </c>
      <c r="N15" s="16" t="s">
        <v>44</v>
      </c>
      <c r="O15" s="16" t="s">
        <v>45</v>
      </c>
      <c r="P15" s="16" t="s">
        <v>46</v>
      </c>
      <c r="Q15" s="16" t="s">
        <v>47</v>
      </c>
      <c r="R15" s="16" t="s">
        <v>48</v>
      </c>
      <c r="S15" s="16" t="s">
        <v>49</v>
      </c>
      <c r="T15" s="16" t="s">
        <v>50</v>
      </c>
      <c r="U15" s="16" t="s">
        <v>51</v>
      </c>
      <c r="V15" s="16" t="s">
        <v>52</v>
      </c>
      <c r="W15" s="16" t="s">
        <v>53</v>
      </c>
      <c r="X15" s="16" t="s">
        <v>54</v>
      </c>
      <c r="Y15" s="16" t="s">
        <v>55</v>
      </c>
      <c r="Z15" s="16" t="s">
        <v>56</v>
      </c>
      <c r="AA15" s="16" t="s">
        <v>57</v>
      </c>
      <c r="AB15" s="16" t="s">
        <v>58</v>
      </c>
      <c r="AC15" s="16" t="s">
        <v>59</v>
      </c>
      <c r="AD15" s="16" t="s">
        <v>60</v>
      </c>
      <c r="AE15" s="16" t="s">
        <v>61</v>
      </c>
      <c r="AF15" s="16" t="s">
        <v>62</v>
      </c>
      <c r="AG15" s="16" t="s">
        <v>63</v>
      </c>
      <c r="AH15" s="16" t="s">
        <v>64</v>
      </c>
      <c r="AI15" s="16" t="s">
        <v>65</v>
      </c>
      <c r="AJ15" s="16" t="s">
        <v>66</v>
      </c>
      <c r="AK15" s="16" t="s">
        <v>67</v>
      </c>
      <c r="AL15" s="16" t="s">
        <v>68</v>
      </c>
      <c r="AM15" s="16" t="s">
        <v>69</v>
      </c>
    </row>
    <row r="16" spans="2:57" x14ac:dyDescent="0.25">
      <c r="B16" s="203" t="s">
        <v>14</v>
      </c>
      <c r="C16" s="204"/>
      <c r="D16" s="204"/>
      <c r="E16" s="204"/>
      <c r="F16" s="205"/>
      <c r="G16" s="10">
        <v>1</v>
      </c>
      <c r="H16" s="7">
        <f t="shared" ref="H16:H23" si="0">IF(G4=0,0,H4/G4)</f>
        <v>0.5</v>
      </c>
      <c r="I16" s="7">
        <f t="shared" ref="I16:AM21" si="1">IF(H4=0,0,I4/H4)</f>
        <v>0</v>
      </c>
      <c r="J16" s="7">
        <f t="shared" si="1"/>
        <v>0</v>
      </c>
      <c r="K16" s="7">
        <f t="shared" si="1"/>
        <v>0</v>
      </c>
      <c r="L16" s="7">
        <f t="shared" si="1"/>
        <v>0</v>
      </c>
      <c r="M16" s="7">
        <f t="shared" si="1"/>
        <v>0</v>
      </c>
      <c r="N16" s="7">
        <f t="shared" si="1"/>
        <v>0</v>
      </c>
      <c r="O16" s="7">
        <f t="shared" si="1"/>
        <v>0</v>
      </c>
      <c r="P16" s="7">
        <f t="shared" si="1"/>
        <v>0</v>
      </c>
      <c r="Q16" s="7">
        <f t="shared" si="1"/>
        <v>0</v>
      </c>
      <c r="R16" s="7">
        <f t="shared" si="1"/>
        <v>0</v>
      </c>
      <c r="S16" s="7">
        <f t="shared" si="1"/>
        <v>0</v>
      </c>
      <c r="T16" s="7">
        <f t="shared" si="1"/>
        <v>0</v>
      </c>
      <c r="U16" s="7">
        <f t="shared" si="1"/>
        <v>0</v>
      </c>
      <c r="V16" s="7">
        <f t="shared" si="1"/>
        <v>0</v>
      </c>
      <c r="W16" s="7">
        <f t="shared" si="1"/>
        <v>0</v>
      </c>
      <c r="X16" s="7">
        <f t="shared" si="1"/>
        <v>0</v>
      </c>
      <c r="Y16" s="7">
        <f t="shared" si="1"/>
        <v>0</v>
      </c>
      <c r="Z16" s="7">
        <f t="shared" si="1"/>
        <v>0</v>
      </c>
      <c r="AA16" s="7">
        <f t="shared" si="1"/>
        <v>0</v>
      </c>
      <c r="AB16" s="7">
        <f t="shared" si="1"/>
        <v>0</v>
      </c>
      <c r="AC16" s="7">
        <f t="shared" si="1"/>
        <v>0</v>
      </c>
      <c r="AD16" s="7">
        <f t="shared" si="1"/>
        <v>0</v>
      </c>
      <c r="AE16" s="7">
        <f t="shared" si="1"/>
        <v>0</v>
      </c>
      <c r="AF16" s="7">
        <f t="shared" si="1"/>
        <v>0</v>
      </c>
      <c r="AG16" s="7">
        <f t="shared" si="1"/>
        <v>0</v>
      </c>
      <c r="AH16" s="7">
        <f t="shared" si="1"/>
        <v>0</v>
      </c>
      <c r="AI16" s="7">
        <f t="shared" si="1"/>
        <v>0</v>
      </c>
      <c r="AJ16" s="7">
        <f t="shared" si="1"/>
        <v>0</v>
      </c>
      <c r="AK16" s="7">
        <f t="shared" si="1"/>
        <v>0</v>
      </c>
      <c r="AL16" s="7">
        <f t="shared" si="1"/>
        <v>0</v>
      </c>
      <c r="AM16" s="7">
        <f t="shared" si="1"/>
        <v>0</v>
      </c>
      <c r="AN16">
        <v>0</v>
      </c>
      <c r="AO16">
        <v>0</v>
      </c>
      <c r="AP16">
        <v>0</v>
      </c>
      <c r="AQ16">
        <v>0</v>
      </c>
      <c r="AR16">
        <v>0</v>
      </c>
      <c r="AS16">
        <v>0</v>
      </c>
      <c r="AT16">
        <v>0</v>
      </c>
      <c r="AU16">
        <v>0</v>
      </c>
      <c r="AV16">
        <v>0</v>
      </c>
      <c r="AW16">
        <v>0</v>
      </c>
      <c r="AX16">
        <v>0</v>
      </c>
      <c r="AY16">
        <v>0</v>
      </c>
      <c r="AZ16">
        <v>0</v>
      </c>
      <c r="BA16">
        <v>0</v>
      </c>
      <c r="BB16">
        <v>0</v>
      </c>
      <c r="BC16">
        <v>0</v>
      </c>
      <c r="BD16">
        <v>0</v>
      </c>
      <c r="BE16">
        <v>0</v>
      </c>
    </row>
    <row r="17" spans="2:57" x14ac:dyDescent="0.25">
      <c r="B17" s="189" t="s">
        <v>15</v>
      </c>
      <c r="C17" s="167"/>
      <c r="D17" s="167"/>
      <c r="E17" s="167"/>
      <c r="F17" s="206"/>
      <c r="G17" s="11">
        <v>1</v>
      </c>
      <c r="H17" s="6">
        <f t="shared" si="0"/>
        <v>0.78</v>
      </c>
      <c r="I17" s="6">
        <f t="shared" ref="I17:W17" si="2">IF(H5=0,0,I5/H5)</f>
        <v>0.64102564102564097</v>
      </c>
      <c r="J17" s="6">
        <f t="shared" si="2"/>
        <v>0</v>
      </c>
      <c r="K17" s="6">
        <f t="shared" si="2"/>
        <v>0</v>
      </c>
      <c r="L17" s="6">
        <f t="shared" si="2"/>
        <v>0</v>
      </c>
      <c r="M17" s="6">
        <f t="shared" si="2"/>
        <v>0</v>
      </c>
      <c r="N17" s="6">
        <f t="shared" si="2"/>
        <v>0</v>
      </c>
      <c r="O17" s="6">
        <f t="shared" si="2"/>
        <v>0</v>
      </c>
      <c r="P17" s="6">
        <f t="shared" si="2"/>
        <v>0</v>
      </c>
      <c r="Q17" s="6">
        <f t="shared" si="2"/>
        <v>0</v>
      </c>
      <c r="R17" s="6">
        <f t="shared" si="2"/>
        <v>0</v>
      </c>
      <c r="S17" s="6">
        <f t="shared" si="2"/>
        <v>0</v>
      </c>
      <c r="T17" s="6">
        <f t="shared" si="2"/>
        <v>0</v>
      </c>
      <c r="U17" s="6">
        <f t="shared" si="2"/>
        <v>0</v>
      </c>
      <c r="V17" s="6">
        <f t="shared" si="2"/>
        <v>0</v>
      </c>
      <c r="W17" s="6">
        <f t="shared" si="2"/>
        <v>0</v>
      </c>
      <c r="X17" s="6">
        <f t="shared" si="1"/>
        <v>0</v>
      </c>
      <c r="Y17" s="6">
        <f t="shared" si="1"/>
        <v>0</v>
      </c>
      <c r="Z17" s="6">
        <f t="shared" si="1"/>
        <v>0</v>
      </c>
      <c r="AA17" s="6">
        <f t="shared" si="1"/>
        <v>0</v>
      </c>
      <c r="AB17" s="6">
        <f t="shared" si="1"/>
        <v>0</v>
      </c>
      <c r="AC17" s="6">
        <f t="shared" si="1"/>
        <v>0</v>
      </c>
      <c r="AD17" s="6">
        <f t="shared" si="1"/>
        <v>0</v>
      </c>
      <c r="AE17" s="6">
        <f t="shared" si="1"/>
        <v>0</v>
      </c>
      <c r="AF17" s="6">
        <f t="shared" si="1"/>
        <v>0</v>
      </c>
      <c r="AG17" s="6">
        <f t="shared" si="1"/>
        <v>0</v>
      </c>
      <c r="AH17" s="6">
        <f t="shared" si="1"/>
        <v>0</v>
      </c>
      <c r="AI17" s="6">
        <f t="shared" si="1"/>
        <v>0</v>
      </c>
      <c r="AJ17" s="6">
        <f t="shared" si="1"/>
        <v>0</v>
      </c>
      <c r="AK17" s="6">
        <f t="shared" si="1"/>
        <v>0</v>
      </c>
      <c r="AL17" s="6">
        <f t="shared" si="1"/>
        <v>0</v>
      </c>
      <c r="AM17" s="6">
        <f t="shared" si="1"/>
        <v>0</v>
      </c>
      <c r="AN17">
        <v>0</v>
      </c>
      <c r="AO17">
        <v>0</v>
      </c>
      <c r="AP17">
        <v>0</v>
      </c>
      <c r="AQ17">
        <v>0</v>
      </c>
      <c r="AR17">
        <v>0</v>
      </c>
      <c r="AS17">
        <v>0</v>
      </c>
      <c r="AT17">
        <v>0</v>
      </c>
      <c r="AU17">
        <v>0</v>
      </c>
      <c r="AV17">
        <v>0</v>
      </c>
      <c r="AW17">
        <v>0</v>
      </c>
      <c r="AX17">
        <v>0</v>
      </c>
      <c r="AY17">
        <v>0</v>
      </c>
      <c r="AZ17">
        <v>0</v>
      </c>
      <c r="BA17">
        <v>0</v>
      </c>
      <c r="BB17">
        <v>0</v>
      </c>
      <c r="BC17">
        <v>0</v>
      </c>
      <c r="BD17">
        <v>0</v>
      </c>
      <c r="BE17">
        <v>0</v>
      </c>
    </row>
    <row r="18" spans="2:57" x14ac:dyDescent="0.25">
      <c r="B18" s="189" t="s">
        <v>16</v>
      </c>
      <c r="C18" s="167"/>
      <c r="D18" s="167"/>
      <c r="E18" s="167"/>
      <c r="F18" s="206"/>
      <c r="G18" s="11">
        <v>1</v>
      </c>
      <c r="H18" s="6">
        <f t="shared" si="0"/>
        <v>1</v>
      </c>
      <c r="I18" s="6">
        <f t="shared" si="1"/>
        <v>1</v>
      </c>
      <c r="J18" s="6">
        <f t="shared" si="1"/>
        <v>1</v>
      </c>
      <c r="K18" s="6">
        <f t="shared" si="1"/>
        <v>0.99809999999999999</v>
      </c>
      <c r="L18" s="6">
        <f t="shared" si="1"/>
        <v>0.99679390842600946</v>
      </c>
      <c r="M18" s="6">
        <f t="shared" si="1"/>
        <v>0.99577847019800991</v>
      </c>
      <c r="N18" s="6">
        <f t="shared" si="1"/>
        <v>0.99565963460179674</v>
      </c>
      <c r="O18" s="6">
        <f t="shared" si="1"/>
        <v>0.99584347120843464</v>
      </c>
      <c r="P18" s="6">
        <f t="shared" si="1"/>
        <v>0.99664053751399784</v>
      </c>
      <c r="Q18" s="6">
        <f t="shared" si="1"/>
        <v>0.99734422880490303</v>
      </c>
      <c r="R18" s="6">
        <f t="shared" si="1"/>
        <v>0.99795165915608353</v>
      </c>
      <c r="S18" s="6">
        <f t="shared" si="1"/>
        <v>0.99743431855500819</v>
      </c>
      <c r="T18" s="6">
        <f t="shared" si="1"/>
        <v>0.99516411153410844</v>
      </c>
      <c r="U18" s="6">
        <f t="shared" si="1"/>
        <v>0.99017783291976846</v>
      </c>
      <c r="V18" s="6">
        <f t="shared" si="1"/>
        <v>0.9812049702412029</v>
      </c>
      <c r="W18" s="6">
        <f t="shared" si="1"/>
        <v>0.96658508034479096</v>
      </c>
      <c r="X18" s="6">
        <f t="shared" si="1"/>
        <v>0.94374105471760428</v>
      </c>
      <c r="Y18" s="6">
        <f t="shared" si="1"/>
        <v>0.90853943070461973</v>
      </c>
      <c r="Z18" s="6">
        <f t="shared" si="1"/>
        <v>0.85182331792501276</v>
      </c>
      <c r="AA18" s="6">
        <f t="shared" si="1"/>
        <v>0.75369309617123903</v>
      </c>
      <c r="AB18" s="6">
        <f t="shared" si="1"/>
        <v>0</v>
      </c>
      <c r="AC18" s="6">
        <f t="shared" si="1"/>
        <v>0</v>
      </c>
      <c r="AD18" s="6">
        <f t="shared" si="1"/>
        <v>0</v>
      </c>
      <c r="AE18" s="6">
        <f t="shared" si="1"/>
        <v>0</v>
      </c>
      <c r="AF18" s="6">
        <f t="shared" si="1"/>
        <v>0</v>
      </c>
      <c r="AG18" s="6">
        <f t="shared" si="1"/>
        <v>0</v>
      </c>
      <c r="AH18" s="6">
        <f t="shared" si="1"/>
        <v>0</v>
      </c>
      <c r="AI18" s="6">
        <f t="shared" si="1"/>
        <v>0</v>
      </c>
      <c r="AJ18" s="6">
        <f t="shared" si="1"/>
        <v>0</v>
      </c>
      <c r="AK18" s="6">
        <f t="shared" si="1"/>
        <v>0</v>
      </c>
      <c r="AL18" s="6">
        <f t="shared" si="1"/>
        <v>0</v>
      </c>
      <c r="AM18" s="6">
        <f t="shared" si="1"/>
        <v>0</v>
      </c>
      <c r="AN18">
        <v>0</v>
      </c>
      <c r="AO18">
        <v>0</v>
      </c>
      <c r="AP18">
        <v>0</v>
      </c>
      <c r="AQ18">
        <v>0</v>
      </c>
      <c r="AR18">
        <v>0</v>
      </c>
      <c r="AS18">
        <v>0</v>
      </c>
      <c r="AT18">
        <v>0</v>
      </c>
      <c r="AU18">
        <v>0</v>
      </c>
      <c r="AV18">
        <v>0</v>
      </c>
      <c r="AW18">
        <v>0</v>
      </c>
      <c r="AX18">
        <v>0</v>
      </c>
      <c r="AY18">
        <v>0</v>
      </c>
      <c r="AZ18">
        <v>0</v>
      </c>
      <c r="BA18">
        <v>0</v>
      </c>
      <c r="BB18">
        <v>0</v>
      </c>
      <c r="BC18">
        <v>0</v>
      </c>
      <c r="BD18">
        <v>0</v>
      </c>
      <c r="BE18">
        <v>0</v>
      </c>
    </row>
    <row r="19" spans="2:57" x14ac:dyDescent="0.25">
      <c r="B19" s="189" t="s">
        <v>17</v>
      </c>
      <c r="C19" s="167"/>
      <c r="D19" s="167"/>
      <c r="E19" s="167"/>
      <c r="F19" s="206"/>
      <c r="G19" s="11">
        <v>1</v>
      </c>
      <c r="H19" s="6">
        <f t="shared" si="0"/>
        <v>0.98760000000000003</v>
      </c>
      <c r="I19" s="6">
        <f t="shared" si="1"/>
        <v>0.99534224382341019</v>
      </c>
      <c r="J19" s="6">
        <f t="shared" si="1"/>
        <v>0.9940996948118006</v>
      </c>
      <c r="K19" s="6">
        <f t="shared" si="1"/>
        <v>0.9905853458862055</v>
      </c>
      <c r="L19" s="6">
        <f t="shared" si="1"/>
        <v>0.9879132231404959</v>
      </c>
      <c r="M19" s="6">
        <f t="shared" si="1"/>
        <v>0.98420997594896997</v>
      </c>
      <c r="N19" s="6">
        <f t="shared" si="1"/>
        <v>0.97237569060773477</v>
      </c>
      <c r="O19" s="6">
        <f t="shared" si="1"/>
        <v>0.93924825174825177</v>
      </c>
      <c r="P19" s="6">
        <f t="shared" si="1"/>
        <v>0.86051651931130757</v>
      </c>
      <c r="Q19" s="6">
        <f t="shared" si="1"/>
        <v>0.67608489928349325</v>
      </c>
      <c r="R19" s="6">
        <f t="shared" si="1"/>
        <v>0</v>
      </c>
      <c r="S19" s="6">
        <f t="shared" si="1"/>
        <v>0</v>
      </c>
      <c r="T19" s="6">
        <f t="shared" si="1"/>
        <v>0</v>
      </c>
      <c r="U19" s="6">
        <f t="shared" si="1"/>
        <v>0</v>
      </c>
      <c r="V19" s="6">
        <f t="shared" si="1"/>
        <v>0</v>
      </c>
      <c r="W19" s="6">
        <f t="shared" si="1"/>
        <v>0</v>
      </c>
      <c r="X19" s="6">
        <f t="shared" si="1"/>
        <v>0</v>
      </c>
      <c r="Y19" s="6">
        <f t="shared" si="1"/>
        <v>0</v>
      </c>
      <c r="Z19" s="6">
        <f t="shared" si="1"/>
        <v>0</v>
      </c>
      <c r="AA19" s="6">
        <f t="shared" si="1"/>
        <v>0</v>
      </c>
      <c r="AB19" s="6">
        <f t="shared" si="1"/>
        <v>0</v>
      </c>
      <c r="AC19" s="6">
        <f t="shared" si="1"/>
        <v>0</v>
      </c>
      <c r="AD19" s="6">
        <f t="shared" si="1"/>
        <v>0</v>
      </c>
      <c r="AE19" s="6">
        <f t="shared" si="1"/>
        <v>0</v>
      </c>
      <c r="AF19" s="6">
        <f t="shared" si="1"/>
        <v>0</v>
      </c>
      <c r="AG19" s="6">
        <f t="shared" si="1"/>
        <v>0</v>
      </c>
      <c r="AH19" s="6">
        <f t="shared" si="1"/>
        <v>0</v>
      </c>
      <c r="AI19" s="6">
        <f t="shared" si="1"/>
        <v>0</v>
      </c>
      <c r="AJ19" s="6">
        <f t="shared" si="1"/>
        <v>0</v>
      </c>
      <c r="AK19" s="6">
        <f t="shared" si="1"/>
        <v>0</v>
      </c>
      <c r="AL19" s="6">
        <f t="shared" si="1"/>
        <v>0</v>
      </c>
      <c r="AM19" s="6">
        <f t="shared" si="1"/>
        <v>0</v>
      </c>
      <c r="AN19">
        <v>0</v>
      </c>
      <c r="AO19">
        <v>0</v>
      </c>
      <c r="AP19">
        <v>0</v>
      </c>
      <c r="AQ19">
        <v>0</v>
      </c>
      <c r="AR19">
        <v>0</v>
      </c>
      <c r="AS19">
        <v>0</v>
      </c>
      <c r="AT19">
        <v>0</v>
      </c>
      <c r="AU19">
        <v>0</v>
      </c>
      <c r="AV19">
        <v>0</v>
      </c>
      <c r="AW19">
        <v>0</v>
      </c>
      <c r="AX19">
        <v>0</v>
      </c>
      <c r="AY19">
        <v>0</v>
      </c>
      <c r="AZ19">
        <v>0</v>
      </c>
      <c r="BA19">
        <v>0</v>
      </c>
      <c r="BB19">
        <v>0</v>
      </c>
      <c r="BC19">
        <v>0</v>
      </c>
      <c r="BD19">
        <v>0</v>
      </c>
      <c r="BE19">
        <v>0</v>
      </c>
    </row>
    <row r="20" spans="2:57" x14ac:dyDescent="0.25">
      <c r="B20" s="189" t="s">
        <v>33</v>
      </c>
      <c r="C20" s="167"/>
      <c r="D20" s="167"/>
      <c r="E20" s="167"/>
      <c r="F20" s="206"/>
      <c r="G20" s="11">
        <v>1</v>
      </c>
      <c r="H20" s="6">
        <f t="shared" si="0"/>
        <v>0.9899</v>
      </c>
      <c r="I20" s="6">
        <f t="shared" si="1"/>
        <v>0.99232245681381948</v>
      </c>
      <c r="J20" s="6">
        <f t="shared" si="1"/>
        <v>0.99236485798635865</v>
      </c>
      <c r="K20" s="6">
        <f t="shared" si="1"/>
        <v>0.99107509232663105</v>
      </c>
      <c r="L20" s="6">
        <f t="shared" si="1"/>
        <v>0.9887175240658318</v>
      </c>
      <c r="M20" s="6">
        <f t="shared" si="1"/>
        <v>0.9855527638190954</v>
      </c>
      <c r="N20" s="6">
        <f t="shared" si="1"/>
        <v>0.98204801359677074</v>
      </c>
      <c r="O20" s="6">
        <f t="shared" si="1"/>
        <v>0.97793401838831806</v>
      </c>
      <c r="P20" s="6">
        <f t="shared" si="1"/>
        <v>0.97389669284371194</v>
      </c>
      <c r="Q20" s="6">
        <f t="shared" si="1"/>
        <v>0.96978989210675759</v>
      </c>
      <c r="R20" s="6">
        <f t="shared" si="1"/>
        <v>0.96568684857711673</v>
      </c>
      <c r="S20" s="6">
        <f t="shared" si="1"/>
        <v>0.96179966044142617</v>
      </c>
      <c r="T20" s="6">
        <f t="shared" si="1"/>
        <v>0.95801286092548232</v>
      </c>
      <c r="U20" s="6">
        <f t="shared" si="1"/>
        <v>0.95446170044748613</v>
      </c>
      <c r="V20" s="6">
        <f t="shared" si="1"/>
        <v>0.95077220077220082</v>
      </c>
      <c r="W20" s="6">
        <f t="shared" si="1"/>
        <v>0.94735315445975343</v>
      </c>
      <c r="X20" s="6">
        <f t="shared" si="1"/>
        <v>0.94350887936313532</v>
      </c>
      <c r="Y20" s="6">
        <f t="shared" si="1"/>
        <v>0.93899075125750453</v>
      </c>
      <c r="Z20" s="6">
        <f t="shared" si="1"/>
        <v>0.93347157421807503</v>
      </c>
      <c r="AA20" s="6">
        <f t="shared" si="1"/>
        <v>0.92558311736393928</v>
      </c>
      <c r="AB20" s="6">
        <f t="shared" si="1"/>
        <v>0.91459999999999997</v>
      </c>
      <c r="AC20" s="6">
        <f t="shared" si="1"/>
        <v>0.89831620380494204</v>
      </c>
      <c r="AD20" s="6">
        <f t="shared" si="1"/>
        <v>0.87317429406037006</v>
      </c>
      <c r="AE20" s="6">
        <f t="shared" si="1"/>
        <v>0.83300808475048782</v>
      </c>
      <c r="AF20" s="6">
        <f t="shared" si="1"/>
        <v>0.76472556894243637</v>
      </c>
      <c r="AG20" s="6">
        <f t="shared" si="1"/>
        <v>0.6323851203501093</v>
      </c>
      <c r="AH20" s="6">
        <f t="shared" si="1"/>
        <v>0.29688581314878898</v>
      </c>
      <c r="AI20" s="6">
        <f t="shared" si="1"/>
        <v>0</v>
      </c>
      <c r="AJ20" s="6">
        <f t="shared" si="1"/>
        <v>0</v>
      </c>
      <c r="AK20" s="6">
        <f t="shared" si="1"/>
        <v>0</v>
      </c>
      <c r="AL20" s="6">
        <f t="shared" si="1"/>
        <v>0</v>
      </c>
      <c r="AM20" s="6">
        <f t="shared" si="1"/>
        <v>0</v>
      </c>
      <c r="AN20">
        <v>0</v>
      </c>
      <c r="AO20">
        <v>0</v>
      </c>
      <c r="AP20">
        <v>0</v>
      </c>
      <c r="AQ20">
        <v>0</v>
      </c>
      <c r="AR20">
        <v>0</v>
      </c>
      <c r="AS20">
        <v>0</v>
      </c>
      <c r="AT20">
        <v>0</v>
      </c>
      <c r="AU20">
        <v>0</v>
      </c>
      <c r="AV20">
        <v>0</v>
      </c>
      <c r="AW20">
        <v>0</v>
      </c>
      <c r="AX20">
        <v>0</v>
      </c>
      <c r="AY20">
        <v>0</v>
      </c>
      <c r="AZ20">
        <v>0</v>
      </c>
      <c r="BA20">
        <v>0</v>
      </c>
      <c r="BB20">
        <v>0</v>
      </c>
      <c r="BC20">
        <v>0</v>
      </c>
      <c r="BD20">
        <v>0</v>
      </c>
      <c r="BE20">
        <v>0</v>
      </c>
    </row>
    <row r="21" spans="2:57" x14ac:dyDescent="0.25">
      <c r="B21" s="189" t="s">
        <v>34</v>
      </c>
      <c r="C21" s="167"/>
      <c r="D21" s="167"/>
      <c r="E21" s="167"/>
      <c r="F21" s="206"/>
      <c r="G21" s="11">
        <v>1</v>
      </c>
      <c r="H21" s="6">
        <f t="shared" si="0"/>
        <v>0.99029999999999996</v>
      </c>
      <c r="I21" s="6">
        <f t="shared" si="1"/>
        <v>0.9934363324245179</v>
      </c>
      <c r="J21" s="6">
        <f t="shared" si="1"/>
        <v>0.99166497255539743</v>
      </c>
      <c r="K21" s="6">
        <f t="shared" si="1"/>
        <v>0.98749487494874955</v>
      </c>
      <c r="L21" s="6">
        <f t="shared" si="1"/>
        <v>0.98183516711646246</v>
      </c>
      <c r="M21" s="6">
        <f t="shared" si="1"/>
        <v>0.97579025266941544</v>
      </c>
      <c r="N21" s="6">
        <f t="shared" si="1"/>
        <v>0.96988082340195014</v>
      </c>
      <c r="O21" s="6">
        <f t="shared" si="1"/>
        <v>0.96470062555853442</v>
      </c>
      <c r="P21" s="6">
        <f t="shared" si="1"/>
        <v>0.96086150995831399</v>
      </c>
      <c r="Q21" s="6">
        <f t="shared" si="1"/>
        <v>0.95866473849120271</v>
      </c>
      <c r="R21" s="6">
        <f t="shared" si="1"/>
        <v>0.95813953488372094</v>
      </c>
      <c r="S21" s="6">
        <f t="shared" si="1"/>
        <v>0.95959065861978488</v>
      </c>
      <c r="T21" s="6">
        <f t="shared" si="1"/>
        <v>0.96267432321575053</v>
      </c>
      <c r="U21" s="6">
        <f t="shared" si="1"/>
        <v>0.9664820338020168</v>
      </c>
      <c r="V21" s="6">
        <f t="shared" si="1"/>
        <v>0.97002204261572378</v>
      </c>
      <c r="W21" s="6">
        <f t="shared" si="1"/>
        <v>0.97136797454931068</v>
      </c>
      <c r="X21" s="6">
        <f t="shared" si="1"/>
        <v>0.96834061135371186</v>
      </c>
      <c r="Y21" s="6">
        <f t="shared" si="1"/>
        <v>0.95828635851183763</v>
      </c>
      <c r="Z21" s="6">
        <f t="shared" si="1"/>
        <v>0.93663865546218494</v>
      </c>
      <c r="AA21" s="6">
        <f t="shared" si="1"/>
        <v>0.897182845863987</v>
      </c>
      <c r="AB21" s="6">
        <f t="shared" si="1"/>
        <v>0.82579999999999998</v>
      </c>
      <c r="AC21" s="6">
        <f t="shared" si="1"/>
        <v>0.68757568418503268</v>
      </c>
      <c r="AD21" s="6">
        <f t="shared" si="1"/>
        <v>0.34519196900317017</v>
      </c>
      <c r="AE21" s="6">
        <f t="shared" si="1"/>
        <v>0</v>
      </c>
      <c r="AF21" s="6">
        <f t="shared" si="1"/>
        <v>0</v>
      </c>
      <c r="AG21" s="6">
        <f t="shared" si="1"/>
        <v>0</v>
      </c>
      <c r="AH21" s="6">
        <f t="shared" ref="I21:AM23" si="3">IF(AG9=0,0,AH9/AG9)</f>
        <v>0</v>
      </c>
      <c r="AI21" s="6">
        <f t="shared" si="3"/>
        <v>0</v>
      </c>
      <c r="AJ21" s="6">
        <f t="shared" si="3"/>
        <v>0</v>
      </c>
      <c r="AK21" s="6">
        <f t="shared" si="3"/>
        <v>0</v>
      </c>
      <c r="AL21" s="6">
        <f t="shared" si="3"/>
        <v>0</v>
      </c>
      <c r="AM21" s="6">
        <f t="shared" si="3"/>
        <v>0</v>
      </c>
      <c r="AN21">
        <v>0</v>
      </c>
      <c r="AO21">
        <v>0</v>
      </c>
      <c r="AP21">
        <v>0</v>
      </c>
      <c r="AQ21">
        <v>0</v>
      </c>
      <c r="AR21">
        <v>0</v>
      </c>
      <c r="AS21">
        <v>0</v>
      </c>
      <c r="AT21">
        <v>0</v>
      </c>
      <c r="AU21">
        <v>0</v>
      </c>
      <c r="AV21">
        <v>0</v>
      </c>
      <c r="AW21">
        <v>0</v>
      </c>
      <c r="AX21">
        <v>0</v>
      </c>
      <c r="AY21">
        <v>0</v>
      </c>
      <c r="AZ21">
        <v>0</v>
      </c>
      <c r="BA21">
        <v>0</v>
      </c>
      <c r="BB21">
        <v>0</v>
      </c>
      <c r="BC21">
        <v>0</v>
      </c>
      <c r="BD21">
        <v>0</v>
      </c>
      <c r="BE21">
        <v>0</v>
      </c>
    </row>
    <row r="22" spans="2:57" x14ac:dyDescent="0.25">
      <c r="B22" s="189" t="s">
        <v>35</v>
      </c>
      <c r="C22" s="167"/>
      <c r="D22" s="167"/>
      <c r="E22" s="167"/>
      <c r="F22" s="206"/>
      <c r="G22" s="11">
        <v>1</v>
      </c>
      <c r="H22" s="6">
        <f t="shared" si="0"/>
        <v>0.99048881517688014</v>
      </c>
      <c r="I22" s="6">
        <f t="shared" si="3"/>
        <v>0.99002053737503848</v>
      </c>
      <c r="J22" s="6">
        <f t="shared" si="3"/>
        <v>0.99523023615469475</v>
      </c>
      <c r="K22" s="6">
        <f t="shared" si="3"/>
        <v>1.0014956146677834</v>
      </c>
      <c r="L22" s="6">
        <f t="shared" si="3"/>
        <v>1.0046941057368146</v>
      </c>
      <c r="M22" s="6">
        <f t="shared" si="3"/>
        <v>1.0018370763571771</v>
      </c>
      <c r="N22" s="6">
        <f t="shared" si="3"/>
        <v>0.99109359020785193</v>
      </c>
      <c r="O22" s="6">
        <f t="shared" si="3"/>
        <v>0.97133890868951378</v>
      </c>
      <c r="P22" s="6">
        <f t="shared" si="3"/>
        <v>0.94134931217952711</v>
      </c>
      <c r="Q22" s="6">
        <f t="shared" si="3"/>
        <v>0.89867611039782014</v>
      </c>
      <c r="R22" s="6">
        <f t="shared" si="3"/>
        <v>0.83769595325920632</v>
      </c>
      <c r="S22" s="6">
        <f t="shared" si="3"/>
        <v>0.74468429691169802</v>
      </c>
      <c r="T22" s="6">
        <f t="shared" si="3"/>
        <v>0.57991873885022249</v>
      </c>
      <c r="U22" s="6">
        <f t="shared" si="3"/>
        <v>0.17035915047448347</v>
      </c>
      <c r="V22" s="6">
        <f t="shared" si="3"/>
        <v>0</v>
      </c>
      <c r="W22" s="6">
        <f t="shared" si="3"/>
        <v>0</v>
      </c>
      <c r="X22" s="6">
        <f t="shared" si="3"/>
        <v>0</v>
      </c>
      <c r="Y22" s="6">
        <f t="shared" si="3"/>
        <v>0</v>
      </c>
      <c r="Z22" s="6">
        <f t="shared" si="3"/>
        <v>0</v>
      </c>
      <c r="AA22" s="6">
        <f t="shared" si="3"/>
        <v>0</v>
      </c>
      <c r="AB22" s="6">
        <f t="shared" si="3"/>
        <v>0</v>
      </c>
      <c r="AC22" s="6">
        <f t="shared" si="3"/>
        <v>0</v>
      </c>
      <c r="AD22" s="6">
        <f t="shared" si="3"/>
        <v>0</v>
      </c>
      <c r="AE22" s="6">
        <f t="shared" si="3"/>
        <v>0</v>
      </c>
      <c r="AF22" s="6">
        <f t="shared" si="3"/>
        <v>0</v>
      </c>
      <c r="AG22" s="6">
        <f t="shared" si="3"/>
        <v>0</v>
      </c>
      <c r="AH22" s="6">
        <f t="shared" si="3"/>
        <v>0</v>
      </c>
      <c r="AI22" s="6">
        <f t="shared" si="3"/>
        <v>0</v>
      </c>
      <c r="AJ22" s="6">
        <f t="shared" si="3"/>
        <v>0</v>
      </c>
      <c r="AK22" s="6">
        <f t="shared" si="3"/>
        <v>0</v>
      </c>
      <c r="AL22" s="6">
        <f t="shared" si="3"/>
        <v>0</v>
      </c>
      <c r="AM22" s="6">
        <f t="shared" si="3"/>
        <v>0</v>
      </c>
      <c r="AN22">
        <v>0</v>
      </c>
      <c r="AO22">
        <v>0</v>
      </c>
      <c r="AP22">
        <v>0</v>
      </c>
      <c r="AQ22">
        <v>0</v>
      </c>
      <c r="AR22">
        <v>0</v>
      </c>
      <c r="AS22">
        <v>0</v>
      </c>
      <c r="AT22">
        <v>0</v>
      </c>
      <c r="AU22">
        <v>0</v>
      </c>
      <c r="AV22">
        <v>0</v>
      </c>
      <c r="AW22">
        <v>0</v>
      </c>
      <c r="AX22">
        <v>0</v>
      </c>
      <c r="AY22">
        <v>0</v>
      </c>
      <c r="AZ22">
        <v>0</v>
      </c>
      <c r="BA22">
        <v>0</v>
      </c>
      <c r="BB22">
        <v>0</v>
      </c>
      <c r="BC22">
        <v>0</v>
      </c>
      <c r="BD22">
        <v>0</v>
      </c>
      <c r="BE22">
        <v>0</v>
      </c>
    </row>
    <row r="23" spans="2:57" x14ac:dyDescent="0.25">
      <c r="B23" s="189" t="s">
        <v>21</v>
      </c>
      <c r="C23" s="167"/>
      <c r="D23" s="167"/>
      <c r="E23" s="167"/>
      <c r="F23" s="206"/>
      <c r="G23" s="11">
        <v>1</v>
      </c>
      <c r="H23" s="6">
        <f t="shared" si="0"/>
        <v>0.99739999999999995</v>
      </c>
      <c r="I23" s="6">
        <f t="shared" si="3"/>
        <v>0.99729296170042114</v>
      </c>
      <c r="J23" s="6">
        <f t="shared" si="3"/>
        <v>0.99929627023223078</v>
      </c>
      <c r="K23" s="6">
        <f t="shared" si="3"/>
        <v>1.0001006036217304</v>
      </c>
      <c r="L23" s="6">
        <f t="shared" si="3"/>
        <v>1.0002011870033196</v>
      </c>
      <c r="M23" s="6">
        <f t="shared" si="3"/>
        <v>0.99959770692949823</v>
      </c>
      <c r="N23" s="6">
        <f t="shared" si="3"/>
        <v>0.99879263507395111</v>
      </c>
      <c r="O23" s="6">
        <f t="shared" si="3"/>
        <v>0.99768308653168114</v>
      </c>
      <c r="P23" s="6">
        <f t="shared" si="3"/>
        <v>0.99666801292407114</v>
      </c>
      <c r="Q23" s="6">
        <f t="shared" si="3"/>
        <v>0.99554249822713003</v>
      </c>
      <c r="R23" s="6">
        <f t="shared" si="3"/>
        <v>0.99470845629388427</v>
      </c>
      <c r="S23" s="6">
        <f t="shared" si="3"/>
        <v>0.99406649616368281</v>
      </c>
      <c r="T23" s="6">
        <f t="shared" si="3"/>
        <v>0.99351651744365543</v>
      </c>
      <c r="U23" s="6">
        <f t="shared" si="3"/>
        <v>0.99326703956909046</v>
      </c>
      <c r="V23" s="6">
        <f t="shared" si="3"/>
        <v>0.99322139952028377</v>
      </c>
      <c r="W23" s="6">
        <f t="shared" si="3"/>
        <v>0.993280134397312</v>
      </c>
      <c r="X23" s="6">
        <f t="shared" si="3"/>
        <v>0.99334038054968288</v>
      </c>
      <c r="Y23" s="6">
        <f t="shared" si="3"/>
        <v>0.99318931573906566</v>
      </c>
      <c r="Z23" s="6">
        <f t="shared" si="3"/>
        <v>0.99292831886853095</v>
      </c>
      <c r="AA23" s="6">
        <f t="shared" si="3"/>
        <v>0.99201467573108881</v>
      </c>
      <c r="AB23" s="6">
        <f t="shared" si="3"/>
        <v>0.99031872076580008</v>
      </c>
      <c r="AC23" s="6">
        <f t="shared" si="3"/>
        <v>0.98758787346221444</v>
      </c>
      <c r="AD23" s="6">
        <f t="shared" si="3"/>
        <v>0.98331664998331658</v>
      </c>
      <c r="AE23" s="6">
        <f t="shared" si="3"/>
        <v>0.9771519058929985</v>
      </c>
      <c r="AF23" s="6">
        <f t="shared" si="3"/>
        <v>0.96839912026854957</v>
      </c>
      <c r="AG23" s="6">
        <f t="shared" si="3"/>
        <v>0.95625149414295962</v>
      </c>
      <c r="AH23" s="6">
        <f t="shared" si="3"/>
        <v>0.93924999999999992</v>
      </c>
      <c r="AI23" s="6">
        <f t="shared" si="3"/>
        <v>0.91522491349480972</v>
      </c>
      <c r="AJ23" s="6">
        <f t="shared" si="3"/>
        <v>0.88003489893849063</v>
      </c>
      <c r="AK23" s="6">
        <f t="shared" si="3"/>
        <v>0.82617316589557177</v>
      </c>
      <c r="AL23" s="6">
        <f t="shared" si="3"/>
        <v>0.73499999999999999</v>
      </c>
      <c r="AM23" s="6">
        <f t="shared" si="3"/>
        <v>0.55102040816326536</v>
      </c>
      <c r="AN23">
        <v>0</v>
      </c>
      <c r="AO23">
        <v>0</v>
      </c>
      <c r="AP23">
        <v>0</v>
      </c>
      <c r="AQ23">
        <v>0</v>
      </c>
      <c r="AR23">
        <v>0</v>
      </c>
      <c r="AS23">
        <v>0</v>
      </c>
      <c r="AT23">
        <v>0</v>
      </c>
      <c r="AU23">
        <v>0</v>
      </c>
      <c r="AV23">
        <v>0</v>
      </c>
      <c r="AW23">
        <v>0</v>
      </c>
      <c r="AX23">
        <v>0</v>
      </c>
      <c r="AY23">
        <v>0</v>
      </c>
      <c r="AZ23">
        <v>0</v>
      </c>
      <c r="BA23">
        <v>0</v>
      </c>
      <c r="BB23">
        <v>0</v>
      </c>
      <c r="BC23">
        <v>0</v>
      </c>
      <c r="BD23">
        <v>0</v>
      </c>
      <c r="BE23">
        <v>0</v>
      </c>
    </row>
    <row r="24" spans="2:57" ht="15.75" thickBot="1" x14ac:dyDescent="0.3">
      <c r="B24" s="182" t="s">
        <v>22</v>
      </c>
      <c r="C24" s="191"/>
      <c r="D24" s="191"/>
      <c r="E24" s="191"/>
      <c r="F24" s="207"/>
      <c r="G24" s="12">
        <v>1</v>
      </c>
      <c r="H24" s="17">
        <v>0.99428571428571433</v>
      </c>
      <c r="I24" s="17">
        <v>0.99425287356321834</v>
      </c>
      <c r="J24" s="17">
        <v>0.99421965317919081</v>
      </c>
      <c r="K24" s="17">
        <v>0.99418604651162779</v>
      </c>
      <c r="L24" s="17">
        <v>0.99415204678362579</v>
      </c>
      <c r="M24" s="17">
        <v>0.99411764705882355</v>
      </c>
      <c r="N24" s="17">
        <v>0.99408284023668636</v>
      </c>
      <c r="O24" s="17">
        <v>0.99404761904761907</v>
      </c>
      <c r="P24" s="17">
        <v>0.99401197604790426</v>
      </c>
      <c r="Q24" s="17">
        <v>0.99397590361445776</v>
      </c>
      <c r="R24" s="17">
        <v>0.99393939393939401</v>
      </c>
      <c r="S24" s="17">
        <v>0.99390243902439024</v>
      </c>
      <c r="T24" s="17">
        <v>0.99386503067484655</v>
      </c>
      <c r="U24" s="17">
        <v>0.99382716049382724</v>
      </c>
      <c r="V24" s="17">
        <v>0.99378881987577627</v>
      </c>
      <c r="W24" s="17">
        <v>0.99375000000000002</v>
      </c>
      <c r="X24" s="17">
        <v>0.99371069182389937</v>
      </c>
      <c r="Y24" s="17">
        <v>0.99367088607594933</v>
      </c>
      <c r="Z24" s="17">
        <v>0.99363057324840764</v>
      </c>
      <c r="AA24" s="17">
        <v>0.9935897435897435</v>
      </c>
      <c r="AB24" s="17">
        <v>0.99354838709677429</v>
      </c>
      <c r="AC24" s="17">
        <v>0.99350649350649356</v>
      </c>
      <c r="AD24" s="17">
        <v>0.99346405228758161</v>
      </c>
      <c r="AE24" s="17">
        <v>0.99342105263157898</v>
      </c>
      <c r="AF24" s="17">
        <v>0.99337748344370869</v>
      </c>
      <c r="AG24" s="17">
        <v>0.99333333333333329</v>
      </c>
      <c r="AH24" s="17">
        <v>0.99328859060402686</v>
      </c>
      <c r="AI24" s="17">
        <v>0.99324324324324331</v>
      </c>
      <c r="AJ24" s="17">
        <v>0.99319727891156451</v>
      </c>
      <c r="AK24" s="17">
        <v>0.99315068493150693</v>
      </c>
      <c r="AL24" s="17">
        <v>0.99310344827586217</v>
      </c>
      <c r="AM24" s="17">
        <v>0.99305555555555547</v>
      </c>
      <c r="AN24">
        <v>0.99300699300699291</v>
      </c>
      <c r="AO24">
        <v>0.97975352112676062</v>
      </c>
      <c r="AP24">
        <v>0.98113207547169812</v>
      </c>
      <c r="AQ24">
        <v>0.9423076923076924</v>
      </c>
      <c r="AR24">
        <v>0.97102040816326574</v>
      </c>
      <c r="AS24">
        <v>0.96343001261034045</v>
      </c>
      <c r="AT24">
        <v>0.95506108202443296</v>
      </c>
      <c r="AU24">
        <v>0.94563727729556901</v>
      </c>
      <c r="AV24">
        <v>0.93478260869565266</v>
      </c>
      <c r="AW24">
        <v>0.92196382428940404</v>
      </c>
      <c r="AX24">
        <v>0.90639013452914874</v>
      </c>
      <c r="AY24">
        <v>0.88682745825602982</v>
      </c>
      <c r="AZ24">
        <v>0.86122733612273505</v>
      </c>
      <c r="BA24">
        <v>0.82591093117409009</v>
      </c>
      <c r="BB24">
        <v>0.77352941176470624</v>
      </c>
      <c r="BC24">
        <v>0.68694550063371285</v>
      </c>
      <c r="BD24">
        <v>0.5147601476014777</v>
      </c>
      <c r="BE24">
        <v>0</v>
      </c>
    </row>
    <row r="25" spans="2:57" ht="15.75" thickBot="1" x14ac:dyDescent="0.3"/>
    <row r="26" spans="2:57" ht="15.75" thickBot="1" x14ac:dyDescent="0.3">
      <c r="B26" s="200" t="s">
        <v>76</v>
      </c>
      <c r="C26" s="201"/>
      <c r="D26" s="201"/>
      <c r="E26" s="201"/>
      <c r="F26" s="201"/>
      <c r="G26" s="201"/>
      <c r="H26" s="201"/>
      <c r="I26" s="202"/>
    </row>
    <row r="27" spans="2:57" s="2" customFormat="1" ht="15.75" thickBot="1" x14ac:dyDescent="0.3">
      <c r="B27" s="208"/>
      <c r="C27" s="209"/>
      <c r="D27" s="209"/>
      <c r="E27" s="209"/>
      <c r="F27" s="209"/>
      <c r="G27" s="18" t="s">
        <v>37</v>
      </c>
      <c r="H27" s="19" t="s">
        <v>38</v>
      </c>
      <c r="I27" s="19" t="s">
        <v>39</v>
      </c>
      <c r="J27" s="19" t="s">
        <v>40</v>
      </c>
      <c r="K27" s="19" t="s">
        <v>41</v>
      </c>
      <c r="L27" s="19" t="s">
        <v>42</v>
      </c>
      <c r="M27" s="19" t="s">
        <v>43</v>
      </c>
      <c r="N27" s="19" t="s">
        <v>44</v>
      </c>
      <c r="O27" s="19" t="s">
        <v>45</v>
      </c>
      <c r="P27" s="19" t="s">
        <v>46</v>
      </c>
      <c r="Q27" s="19" t="s">
        <v>47</v>
      </c>
      <c r="R27" s="19" t="s">
        <v>48</v>
      </c>
      <c r="S27" s="19" t="s">
        <v>49</v>
      </c>
      <c r="T27" s="19" t="s">
        <v>50</v>
      </c>
      <c r="U27" s="19" t="s">
        <v>51</v>
      </c>
      <c r="V27" s="19" t="s">
        <v>52</v>
      </c>
      <c r="W27" s="19" t="s">
        <v>53</v>
      </c>
      <c r="X27" s="19" t="s">
        <v>54</v>
      </c>
      <c r="Y27" s="19" t="s">
        <v>55</v>
      </c>
      <c r="Z27" s="19" t="s">
        <v>56</v>
      </c>
      <c r="AA27" s="19" t="s">
        <v>57</v>
      </c>
      <c r="AB27" s="19" t="s">
        <v>58</v>
      </c>
      <c r="AC27" s="19" t="s">
        <v>59</v>
      </c>
      <c r="AD27" s="19" t="s">
        <v>60</v>
      </c>
      <c r="AE27" s="19" t="s">
        <v>61</v>
      </c>
      <c r="AF27" s="19" t="s">
        <v>62</v>
      </c>
      <c r="AG27" s="19" t="s">
        <v>63</v>
      </c>
      <c r="AH27" s="19" t="s">
        <v>64</v>
      </c>
      <c r="AI27" s="19" t="s">
        <v>65</v>
      </c>
      <c r="AJ27" s="19" t="s">
        <v>66</v>
      </c>
      <c r="AK27" s="19" t="s">
        <v>67</v>
      </c>
      <c r="AL27" s="19" t="s">
        <v>68</v>
      </c>
      <c r="AM27" s="19" t="s">
        <v>69</v>
      </c>
    </row>
    <row r="28" spans="2:57" x14ac:dyDescent="0.25">
      <c r="B28" s="203" t="s">
        <v>14</v>
      </c>
      <c r="C28" s="204"/>
      <c r="D28" s="204"/>
      <c r="E28" s="204"/>
      <c r="F28" s="205"/>
      <c r="G28" s="10">
        <f t="shared" ref="G28:G35" si="4">1-G16</f>
        <v>0</v>
      </c>
      <c r="H28" s="7">
        <f t="shared" ref="H28:AM33" si="5">1-H16</f>
        <v>0.5</v>
      </c>
      <c r="I28" s="7">
        <f t="shared" si="5"/>
        <v>1</v>
      </c>
      <c r="J28" s="7">
        <f t="shared" si="5"/>
        <v>1</v>
      </c>
      <c r="K28" s="7">
        <f t="shared" si="5"/>
        <v>1</v>
      </c>
      <c r="L28" s="7">
        <f t="shared" si="5"/>
        <v>1</v>
      </c>
      <c r="M28" s="7">
        <f t="shared" si="5"/>
        <v>1</v>
      </c>
      <c r="N28" s="7">
        <f t="shared" si="5"/>
        <v>1</v>
      </c>
      <c r="O28" s="7">
        <f t="shared" si="5"/>
        <v>1</v>
      </c>
      <c r="P28" s="7">
        <f t="shared" si="5"/>
        <v>1</v>
      </c>
      <c r="Q28" s="7">
        <f t="shared" si="5"/>
        <v>1</v>
      </c>
      <c r="R28" s="7">
        <f t="shared" si="5"/>
        <v>1</v>
      </c>
      <c r="S28" s="7">
        <f t="shared" si="5"/>
        <v>1</v>
      </c>
      <c r="T28" s="7">
        <f t="shared" si="5"/>
        <v>1</v>
      </c>
      <c r="U28" s="7">
        <f t="shared" si="5"/>
        <v>1</v>
      </c>
      <c r="V28" s="7">
        <f t="shared" si="5"/>
        <v>1</v>
      </c>
      <c r="W28" s="7">
        <f t="shared" si="5"/>
        <v>1</v>
      </c>
      <c r="X28" s="7">
        <f t="shared" si="5"/>
        <v>1</v>
      </c>
      <c r="Y28" s="7">
        <f t="shared" si="5"/>
        <v>1</v>
      </c>
      <c r="Z28" s="7">
        <f t="shared" si="5"/>
        <v>1</v>
      </c>
      <c r="AA28" s="7">
        <f t="shared" si="5"/>
        <v>1</v>
      </c>
      <c r="AB28" s="7">
        <f t="shared" si="5"/>
        <v>1</v>
      </c>
      <c r="AC28" s="7">
        <f t="shared" si="5"/>
        <v>1</v>
      </c>
      <c r="AD28" s="7">
        <f t="shared" si="5"/>
        <v>1</v>
      </c>
      <c r="AE28" s="7">
        <f t="shared" si="5"/>
        <v>1</v>
      </c>
      <c r="AF28" s="7">
        <f t="shared" si="5"/>
        <v>1</v>
      </c>
      <c r="AG28" s="7">
        <f t="shared" si="5"/>
        <v>1</v>
      </c>
      <c r="AH28" s="7">
        <f t="shared" si="5"/>
        <v>1</v>
      </c>
      <c r="AI28" s="7">
        <f t="shared" si="5"/>
        <v>1</v>
      </c>
      <c r="AJ28" s="7">
        <f t="shared" si="5"/>
        <v>1</v>
      </c>
      <c r="AK28" s="7">
        <f t="shared" si="5"/>
        <v>1</v>
      </c>
      <c r="AL28" s="7">
        <f t="shared" si="5"/>
        <v>1</v>
      </c>
      <c r="AM28" s="7">
        <f t="shared" si="5"/>
        <v>1</v>
      </c>
      <c r="AN28">
        <v>1</v>
      </c>
      <c r="AO28">
        <v>1</v>
      </c>
      <c r="AP28">
        <v>1</v>
      </c>
      <c r="AQ28">
        <v>1</v>
      </c>
      <c r="AR28">
        <v>1</v>
      </c>
      <c r="AS28">
        <v>1</v>
      </c>
      <c r="AT28">
        <v>1</v>
      </c>
      <c r="AU28">
        <v>1</v>
      </c>
      <c r="AV28">
        <v>1</v>
      </c>
      <c r="AW28">
        <v>1</v>
      </c>
      <c r="AX28">
        <v>1</v>
      </c>
      <c r="AY28">
        <v>1</v>
      </c>
      <c r="AZ28">
        <v>1</v>
      </c>
      <c r="BA28">
        <v>1</v>
      </c>
      <c r="BB28">
        <v>1</v>
      </c>
      <c r="BC28">
        <v>1</v>
      </c>
      <c r="BD28">
        <v>1</v>
      </c>
      <c r="BE28">
        <v>1</v>
      </c>
    </row>
    <row r="29" spans="2:57" x14ac:dyDescent="0.25">
      <c r="B29" s="189" t="s">
        <v>15</v>
      </c>
      <c r="C29" s="167"/>
      <c r="D29" s="167"/>
      <c r="E29" s="167"/>
      <c r="F29" s="206"/>
      <c r="G29" s="11">
        <f t="shared" si="4"/>
        <v>0</v>
      </c>
      <c r="H29" s="4">
        <f t="shared" ref="H29:V29" si="6">1-H17</f>
        <v>0.21999999999999997</v>
      </c>
      <c r="I29" s="4">
        <f t="shared" si="6"/>
        <v>0.35897435897435903</v>
      </c>
      <c r="J29" s="4">
        <f t="shared" si="6"/>
        <v>1</v>
      </c>
      <c r="K29" s="4">
        <f t="shared" si="6"/>
        <v>1</v>
      </c>
      <c r="L29" s="4">
        <f t="shared" si="6"/>
        <v>1</v>
      </c>
      <c r="M29" s="4">
        <f t="shared" si="6"/>
        <v>1</v>
      </c>
      <c r="N29" s="4">
        <f t="shared" si="6"/>
        <v>1</v>
      </c>
      <c r="O29" s="4">
        <f t="shared" si="6"/>
        <v>1</v>
      </c>
      <c r="P29" s="4">
        <f t="shared" si="6"/>
        <v>1</v>
      </c>
      <c r="Q29" s="4">
        <f t="shared" si="6"/>
        <v>1</v>
      </c>
      <c r="R29" s="4">
        <f t="shared" si="6"/>
        <v>1</v>
      </c>
      <c r="S29" s="4">
        <f t="shared" si="6"/>
        <v>1</v>
      </c>
      <c r="T29" s="4">
        <f t="shared" si="6"/>
        <v>1</v>
      </c>
      <c r="U29" s="4">
        <f t="shared" si="6"/>
        <v>1</v>
      </c>
      <c r="V29" s="4">
        <f t="shared" si="6"/>
        <v>1</v>
      </c>
      <c r="W29" s="4">
        <f t="shared" si="5"/>
        <v>1</v>
      </c>
      <c r="X29" s="4">
        <f t="shared" si="5"/>
        <v>1</v>
      </c>
      <c r="Y29" s="4">
        <f t="shared" si="5"/>
        <v>1</v>
      </c>
      <c r="Z29" s="4">
        <f t="shared" si="5"/>
        <v>1</v>
      </c>
      <c r="AA29" s="4">
        <f t="shared" si="5"/>
        <v>1</v>
      </c>
      <c r="AB29" s="4">
        <f t="shared" si="5"/>
        <v>1</v>
      </c>
      <c r="AC29" s="4">
        <f t="shared" si="5"/>
        <v>1</v>
      </c>
      <c r="AD29" s="4">
        <f t="shared" si="5"/>
        <v>1</v>
      </c>
      <c r="AE29" s="4">
        <f t="shared" si="5"/>
        <v>1</v>
      </c>
      <c r="AF29" s="4">
        <f t="shared" si="5"/>
        <v>1</v>
      </c>
      <c r="AG29" s="4">
        <f t="shared" si="5"/>
        <v>1</v>
      </c>
      <c r="AH29" s="4">
        <f t="shared" si="5"/>
        <v>1</v>
      </c>
      <c r="AI29" s="4">
        <f t="shared" si="5"/>
        <v>1</v>
      </c>
      <c r="AJ29" s="4">
        <f t="shared" si="5"/>
        <v>1</v>
      </c>
      <c r="AK29" s="4">
        <f t="shared" si="5"/>
        <v>1</v>
      </c>
      <c r="AL29" s="4">
        <f t="shared" si="5"/>
        <v>1</v>
      </c>
      <c r="AM29" s="4">
        <f t="shared" si="5"/>
        <v>1</v>
      </c>
      <c r="AN29">
        <v>1</v>
      </c>
      <c r="AO29">
        <v>1</v>
      </c>
      <c r="AP29">
        <v>1</v>
      </c>
      <c r="AQ29">
        <v>1</v>
      </c>
      <c r="AR29">
        <v>1</v>
      </c>
      <c r="AS29">
        <v>1</v>
      </c>
      <c r="AT29">
        <v>1</v>
      </c>
      <c r="AU29">
        <v>1</v>
      </c>
      <c r="AV29">
        <v>1</v>
      </c>
      <c r="AW29">
        <v>1</v>
      </c>
      <c r="AX29">
        <v>1</v>
      </c>
      <c r="AY29">
        <v>1</v>
      </c>
      <c r="AZ29">
        <v>1</v>
      </c>
      <c r="BA29">
        <v>1</v>
      </c>
      <c r="BB29">
        <v>1</v>
      </c>
      <c r="BC29">
        <v>1</v>
      </c>
      <c r="BD29">
        <v>1</v>
      </c>
      <c r="BE29">
        <v>1</v>
      </c>
    </row>
    <row r="30" spans="2:57" x14ac:dyDescent="0.25">
      <c r="B30" s="189" t="s">
        <v>16</v>
      </c>
      <c r="C30" s="167"/>
      <c r="D30" s="167"/>
      <c r="E30" s="167"/>
      <c r="F30" s="206"/>
      <c r="G30" s="11">
        <f t="shared" si="4"/>
        <v>0</v>
      </c>
      <c r="H30" s="4">
        <f t="shared" si="5"/>
        <v>0</v>
      </c>
      <c r="I30" s="4">
        <f t="shared" si="5"/>
        <v>0</v>
      </c>
      <c r="J30" s="4">
        <f t="shared" si="5"/>
        <v>0</v>
      </c>
      <c r="K30" s="4">
        <f t="shared" si="5"/>
        <v>1.9000000000000128E-3</v>
      </c>
      <c r="L30" s="4">
        <f t="shared" si="5"/>
        <v>3.2060915739905438E-3</v>
      </c>
      <c r="M30" s="4">
        <f t="shared" si="5"/>
        <v>4.2215298019900871E-3</v>
      </c>
      <c r="N30" s="4">
        <f t="shared" si="5"/>
        <v>4.3403653982032608E-3</v>
      </c>
      <c r="O30" s="4">
        <f t="shared" si="5"/>
        <v>4.1565287915653615E-3</v>
      </c>
      <c r="P30" s="4">
        <f t="shared" si="5"/>
        <v>3.3594624860021627E-3</v>
      </c>
      <c r="Q30" s="4">
        <f t="shared" si="5"/>
        <v>2.6557711950969676E-3</v>
      </c>
      <c r="R30" s="4">
        <f t="shared" si="5"/>
        <v>2.0483408439164741E-3</v>
      </c>
      <c r="S30" s="4">
        <f t="shared" si="5"/>
        <v>2.5656814449918075E-3</v>
      </c>
      <c r="T30" s="4">
        <f t="shared" si="5"/>
        <v>4.835888465891558E-3</v>
      </c>
      <c r="U30" s="4">
        <f t="shared" si="5"/>
        <v>9.8221670802315364E-3</v>
      </c>
      <c r="V30" s="4">
        <f t="shared" si="5"/>
        <v>1.8795029758797099E-2</v>
      </c>
      <c r="W30" s="4">
        <f t="shared" si="5"/>
        <v>3.3414919655209041E-2</v>
      </c>
      <c r="X30" s="4">
        <f t="shared" si="5"/>
        <v>5.6258945282395723E-2</v>
      </c>
      <c r="Y30" s="4">
        <f t="shared" si="5"/>
        <v>9.1460569295380267E-2</v>
      </c>
      <c r="Z30" s="4">
        <f t="shared" si="5"/>
        <v>0.14817668207498724</v>
      </c>
      <c r="AA30" s="4">
        <f t="shared" si="5"/>
        <v>0.24630690382876097</v>
      </c>
      <c r="AB30" s="4">
        <f t="shared" si="5"/>
        <v>1</v>
      </c>
      <c r="AC30" s="4">
        <f t="shared" si="5"/>
        <v>1</v>
      </c>
      <c r="AD30" s="4">
        <f t="shared" si="5"/>
        <v>1</v>
      </c>
      <c r="AE30" s="4">
        <f t="shared" si="5"/>
        <v>1</v>
      </c>
      <c r="AF30" s="4">
        <f t="shared" si="5"/>
        <v>1</v>
      </c>
      <c r="AG30" s="4">
        <f t="shared" si="5"/>
        <v>1</v>
      </c>
      <c r="AH30" s="4">
        <f t="shared" si="5"/>
        <v>1</v>
      </c>
      <c r="AI30" s="4">
        <f t="shared" si="5"/>
        <v>1</v>
      </c>
      <c r="AJ30" s="4">
        <f t="shared" si="5"/>
        <v>1</v>
      </c>
      <c r="AK30" s="4">
        <f t="shared" si="5"/>
        <v>1</v>
      </c>
      <c r="AL30" s="4">
        <f t="shared" si="5"/>
        <v>1</v>
      </c>
      <c r="AM30" s="4">
        <f t="shared" si="5"/>
        <v>1</v>
      </c>
      <c r="AN30">
        <v>1</v>
      </c>
      <c r="AO30">
        <v>1</v>
      </c>
      <c r="AP30">
        <v>1</v>
      </c>
      <c r="AQ30">
        <v>1</v>
      </c>
      <c r="AR30">
        <v>1</v>
      </c>
      <c r="AS30">
        <v>1</v>
      </c>
      <c r="AT30">
        <v>1</v>
      </c>
      <c r="AU30">
        <v>1</v>
      </c>
      <c r="AV30">
        <v>1</v>
      </c>
      <c r="AW30">
        <v>1</v>
      </c>
      <c r="AX30">
        <v>1</v>
      </c>
      <c r="AY30">
        <v>1</v>
      </c>
      <c r="AZ30">
        <v>1</v>
      </c>
      <c r="BA30">
        <v>1</v>
      </c>
      <c r="BB30">
        <v>1</v>
      </c>
      <c r="BC30">
        <v>1</v>
      </c>
      <c r="BD30">
        <v>1</v>
      </c>
      <c r="BE30">
        <v>1</v>
      </c>
    </row>
    <row r="31" spans="2:57" x14ac:dyDescent="0.25">
      <c r="B31" s="189" t="s">
        <v>17</v>
      </c>
      <c r="C31" s="167"/>
      <c r="D31" s="167"/>
      <c r="E31" s="167"/>
      <c r="F31" s="206"/>
      <c r="G31" s="11">
        <f t="shared" si="4"/>
        <v>0</v>
      </c>
      <c r="H31" s="4">
        <f t="shared" si="5"/>
        <v>1.2399999999999967E-2</v>
      </c>
      <c r="I31" s="4">
        <f t="shared" si="5"/>
        <v>4.6577561765898112E-3</v>
      </c>
      <c r="J31" s="4">
        <f t="shared" si="5"/>
        <v>5.9003051881993951E-3</v>
      </c>
      <c r="K31" s="4">
        <f t="shared" si="5"/>
        <v>9.4146541137944961E-3</v>
      </c>
      <c r="L31" s="4">
        <f t="shared" si="5"/>
        <v>1.20867768595041E-2</v>
      </c>
      <c r="M31" s="4">
        <f t="shared" si="5"/>
        <v>1.5790024051030027E-2</v>
      </c>
      <c r="N31" s="4">
        <f t="shared" si="5"/>
        <v>2.7624309392265234E-2</v>
      </c>
      <c r="O31" s="4">
        <f t="shared" si="5"/>
        <v>6.0751748251748228E-2</v>
      </c>
      <c r="P31" s="4">
        <f t="shared" si="5"/>
        <v>0.13948348068869243</v>
      </c>
      <c r="Q31" s="4">
        <f t="shared" si="5"/>
        <v>0.32391510071650675</v>
      </c>
      <c r="R31" s="4">
        <f t="shared" si="5"/>
        <v>1</v>
      </c>
      <c r="S31" s="4">
        <f t="shared" si="5"/>
        <v>1</v>
      </c>
      <c r="T31" s="4">
        <f t="shared" si="5"/>
        <v>1</v>
      </c>
      <c r="U31" s="4">
        <f t="shared" si="5"/>
        <v>1</v>
      </c>
      <c r="V31" s="4">
        <f t="shared" si="5"/>
        <v>1</v>
      </c>
      <c r="W31" s="4">
        <f t="shared" si="5"/>
        <v>1</v>
      </c>
      <c r="X31" s="4">
        <f t="shared" si="5"/>
        <v>1</v>
      </c>
      <c r="Y31" s="4">
        <f t="shared" si="5"/>
        <v>1</v>
      </c>
      <c r="Z31" s="4">
        <f t="shared" si="5"/>
        <v>1</v>
      </c>
      <c r="AA31" s="4">
        <f t="shared" si="5"/>
        <v>1</v>
      </c>
      <c r="AB31" s="4">
        <f t="shared" si="5"/>
        <v>1</v>
      </c>
      <c r="AC31" s="4">
        <f t="shared" si="5"/>
        <v>1</v>
      </c>
      <c r="AD31" s="4">
        <f t="shared" si="5"/>
        <v>1</v>
      </c>
      <c r="AE31" s="4">
        <f t="shared" si="5"/>
        <v>1</v>
      </c>
      <c r="AF31" s="4">
        <f t="shared" si="5"/>
        <v>1</v>
      </c>
      <c r="AG31" s="4">
        <f t="shared" si="5"/>
        <v>1</v>
      </c>
      <c r="AH31" s="4">
        <f t="shared" si="5"/>
        <v>1</v>
      </c>
      <c r="AI31" s="4">
        <f t="shared" si="5"/>
        <v>1</v>
      </c>
      <c r="AJ31" s="4">
        <f t="shared" si="5"/>
        <v>1</v>
      </c>
      <c r="AK31" s="4">
        <f t="shared" si="5"/>
        <v>1</v>
      </c>
      <c r="AL31" s="4">
        <f t="shared" si="5"/>
        <v>1</v>
      </c>
      <c r="AM31" s="4">
        <f t="shared" si="5"/>
        <v>1</v>
      </c>
      <c r="AN31">
        <v>1</v>
      </c>
      <c r="AO31">
        <v>1</v>
      </c>
      <c r="AP31">
        <v>1</v>
      </c>
      <c r="AQ31">
        <v>1</v>
      </c>
      <c r="AR31">
        <v>1</v>
      </c>
      <c r="AS31">
        <v>1</v>
      </c>
      <c r="AT31">
        <v>1</v>
      </c>
      <c r="AU31">
        <v>1</v>
      </c>
      <c r="AV31">
        <v>1</v>
      </c>
      <c r="AW31">
        <v>1</v>
      </c>
      <c r="AX31">
        <v>1</v>
      </c>
      <c r="AY31">
        <v>1</v>
      </c>
      <c r="AZ31">
        <v>1</v>
      </c>
      <c r="BA31">
        <v>1</v>
      </c>
      <c r="BB31">
        <v>1</v>
      </c>
      <c r="BC31">
        <v>1</v>
      </c>
      <c r="BD31">
        <v>1</v>
      </c>
      <c r="BE31">
        <v>1</v>
      </c>
    </row>
    <row r="32" spans="2:57" x14ac:dyDescent="0.25">
      <c r="B32" s="189" t="s">
        <v>33</v>
      </c>
      <c r="C32" s="167"/>
      <c r="D32" s="167"/>
      <c r="E32" s="167"/>
      <c r="F32" s="206"/>
      <c r="G32" s="11">
        <f t="shared" si="4"/>
        <v>0</v>
      </c>
      <c r="H32" s="4">
        <f t="shared" si="5"/>
        <v>1.0099999999999998E-2</v>
      </c>
      <c r="I32" s="4">
        <f t="shared" si="5"/>
        <v>7.6775431861805243E-3</v>
      </c>
      <c r="J32" s="4">
        <f t="shared" si="5"/>
        <v>7.6351420136413495E-3</v>
      </c>
      <c r="K32" s="4">
        <f t="shared" si="5"/>
        <v>8.9249076733689536E-3</v>
      </c>
      <c r="L32" s="4">
        <f t="shared" si="5"/>
        <v>1.1282475934168201E-2</v>
      </c>
      <c r="M32" s="4">
        <f t="shared" si="5"/>
        <v>1.4447236180904599E-2</v>
      </c>
      <c r="N32" s="4">
        <f t="shared" si="5"/>
        <v>1.7951986403229259E-2</v>
      </c>
      <c r="O32" s="4">
        <f t="shared" si="5"/>
        <v>2.206598161168194E-2</v>
      </c>
      <c r="P32" s="4">
        <f t="shared" si="5"/>
        <v>2.6103307156288058E-2</v>
      </c>
      <c r="Q32" s="4">
        <f t="shared" si="5"/>
        <v>3.0210107893242411E-2</v>
      </c>
      <c r="R32" s="4">
        <f t="shared" si="5"/>
        <v>3.431315142288327E-2</v>
      </c>
      <c r="S32" s="4">
        <f t="shared" si="5"/>
        <v>3.8200339558573826E-2</v>
      </c>
      <c r="T32" s="4">
        <f t="shared" si="5"/>
        <v>4.1987139074517676E-2</v>
      </c>
      <c r="U32" s="4">
        <f t="shared" si="5"/>
        <v>4.5538299552513872E-2</v>
      </c>
      <c r="V32" s="4">
        <f t="shared" si="5"/>
        <v>4.9227799227799185E-2</v>
      </c>
      <c r="W32" s="4">
        <f t="shared" si="5"/>
        <v>5.2646845540246567E-2</v>
      </c>
      <c r="X32" s="4">
        <f t="shared" si="5"/>
        <v>5.6491120636864678E-2</v>
      </c>
      <c r="Y32" s="4">
        <f t="shared" si="5"/>
        <v>6.100924874249547E-2</v>
      </c>
      <c r="Z32" s="4">
        <f t="shared" si="5"/>
        <v>6.6528425781924971E-2</v>
      </c>
      <c r="AA32" s="4">
        <f t="shared" si="5"/>
        <v>7.4416882636060722E-2</v>
      </c>
      <c r="AB32" s="4">
        <f t="shared" si="5"/>
        <v>8.5400000000000031E-2</v>
      </c>
      <c r="AC32" s="4">
        <f t="shared" si="5"/>
        <v>0.10168379619505796</v>
      </c>
      <c r="AD32" s="4">
        <f t="shared" si="5"/>
        <v>0.12682570593962994</v>
      </c>
      <c r="AE32" s="4">
        <f t="shared" si="5"/>
        <v>0.16699191524951218</v>
      </c>
      <c r="AF32" s="4">
        <f t="shared" si="5"/>
        <v>0.23527443105756363</v>
      </c>
      <c r="AG32" s="4">
        <f t="shared" si="5"/>
        <v>0.3676148796498907</v>
      </c>
      <c r="AH32" s="4">
        <f t="shared" si="5"/>
        <v>0.70311418685121096</v>
      </c>
      <c r="AI32" s="4">
        <f t="shared" si="5"/>
        <v>1</v>
      </c>
      <c r="AJ32" s="4">
        <f t="shared" si="5"/>
        <v>1</v>
      </c>
      <c r="AK32" s="4">
        <f t="shared" si="5"/>
        <v>1</v>
      </c>
      <c r="AL32" s="4">
        <f t="shared" si="5"/>
        <v>1</v>
      </c>
      <c r="AM32" s="4">
        <f t="shared" si="5"/>
        <v>1</v>
      </c>
      <c r="AN32">
        <v>1</v>
      </c>
      <c r="AO32">
        <v>1</v>
      </c>
      <c r="AP32">
        <v>1</v>
      </c>
      <c r="AQ32">
        <v>1</v>
      </c>
      <c r="AR32">
        <v>1</v>
      </c>
      <c r="AS32">
        <v>1</v>
      </c>
      <c r="AT32">
        <v>1</v>
      </c>
      <c r="AU32">
        <v>1</v>
      </c>
      <c r="AV32">
        <v>1</v>
      </c>
      <c r="AW32">
        <v>1</v>
      </c>
      <c r="AX32">
        <v>1</v>
      </c>
      <c r="AY32">
        <v>1</v>
      </c>
      <c r="AZ32">
        <v>1</v>
      </c>
      <c r="BA32">
        <v>1</v>
      </c>
      <c r="BB32">
        <v>1</v>
      </c>
      <c r="BC32">
        <v>1</v>
      </c>
      <c r="BD32">
        <v>1</v>
      </c>
      <c r="BE32">
        <v>1</v>
      </c>
    </row>
    <row r="33" spans="2:57" x14ac:dyDescent="0.25">
      <c r="B33" s="189" t="s">
        <v>34</v>
      </c>
      <c r="C33" s="167"/>
      <c r="D33" s="167"/>
      <c r="E33" s="167"/>
      <c r="F33" s="206"/>
      <c r="G33" s="11">
        <f t="shared" si="4"/>
        <v>0</v>
      </c>
      <c r="H33" s="4">
        <f t="shared" si="5"/>
        <v>9.7000000000000419E-3</v>
      </c>
      <c r="I33" s="4">
        <f t="shared" si="5"/>
        <v>6.5636675754821017E-3</v>
      </c>
      <c r="J33" s="4">
        <f t="shared" si="5"/>
        <v>8.3350274446025718E-3</v>
      </c>
      <c r="K33" s="4">
        <f t="shared" si="5"/>
        <v>1.2505125051250454E-2</v>
      </c>
      <c r="L33" s="4">
        <f t="shared" si="5"/>
        <v>1.8164832883537541E-2</v>
      </c>
      <c r="M33" s="4">
        <f t="shared" si="5"/>
        <v>2.4209747330584563E-2</v>
      </c>
      <c r="N33" s="4">
        <f t="shared" si="5"/>
        <v>3.0119176598049857E-2</v>
      </c>
      <c r="O33" s="4">
        <f t="shared" si="5"/>
        <v>3.5299374441465581E-2</v>
      </c>
      <c r="P33" s="4">
        <f t="shared" si="5"/>
        <v>3.9138490041686014E-2</v>
      </c>
      <c r="Q33" s="4">
        <f t="shared" si="5"/>
        <v>4.1335261508797294E-2</v>
      </c>
      <c r="R33" s="4">
        <f t="shared" si="5"/>
        <v>4.1860465116279055E-2</v>
      </c>
      <c r="S33" s="4">
        <f t="shared" si="5"/>
        <v>4.0409341380215125E-2</v>
      </c>
      <c r="T33" s="4">
        <f t="shared" si="5"/>
        <v>3.7325676784249473E-2</v>
      </c>
      <c r="U33" s="4">
        <f t="shared" si="5"/>
        <v>3.3517966197983196E-2</v>
      </c>
      <c r="V33" s="4">
        <f t="shared" si="5"/>
        <v>2.9977957384276221E-2</v>
      </c>
      <c r="W33" s="4">
        <f t="shared" si="5"/>
        <v>2.8632025450689325E-2</v>
      </c>
      <c r="X33" s="4">
        <f t="shared" si="5"/>
        <v>3.1659388646288145E-2</v>
      </c>
      <c r="Y33" s="4">
        <f t="shared" si="5"/>
        <v>4.1713641488162367E-2</v>
      </c>
      <c r="Z33" s="4">
        <f t="shared" si="5"/>
        <v>6.3361344537815056E-2</v>
      </c>
      <c r="AA33" s="4">
        <f t="shared" si="5"/>
        <v>0.102817154136013</v>
      </c>
      <c r="AB33" s="4">
        <f t="shared" ref="H33:AM35" si="7">1-AB21</f>
        <v>0.17420000000000002</v>
      </c>
      <c r="AC33" s="4">
        <f t="shared" si="7"/>
        <v>0.31242431581496732</v>
      </c>
      <c r="AD33" s="4">
        <f t="shared" si="7"/>
        <v>0.65480803099682983</v>
      </c>
      <c r="AE33" s="4">
        <f t="shared" si="7"/>
        <v>1</v>
      </c>
      <c r="AF33" s="4">
        <f t="shared" si="7"/>
        <v>1</v>
      </c>
      <c r="AG33" s="4">
        <f t="shared" si="7"/>
        <v>1</v>
      </c>
      <c r="AH33" s="4">
        <f t="shared" si="7"/>
        <v>1</v>
      </c>
      <c r="AI33" s="4">
        <f t="shared" si="7"/>
        <v>1</v>
      </c>
      <c r="AJ33" s="4">
        <f t="shared" si="7"/>
        <v>1</v>
      </c>
      <c r="AK33" s="4">
        <f t="shared" si="7"/>
        <v>1</v>
      </c>
      <c r="AL33" s="4">
        <f t="shared" si="7"/>
        <v>1</v>
      </c>
      <c r="AM33" s="4">
        <f t="shared" si="7"/>
        <v>1</v>
      </c>
      <c r="AN33">
        <v>1</v>
      </c>
      <c r="AO33">
        <v>1</v>
      </c>
      <c r="AP33">
        <v>1</v>
      </c>
      <c r="AQ33">
        <v>1</v>
      </c>
      <c r="AR33">
        <v>1</v>
      </c>
      <c r="AS33">
        <v>1</v>
      </c>
      <c r="AT33">
        <v>1</v>
      </c>
      <c r="AU33">
        <v>1</v>
      </c>
      <c r="AV33">
        <v>1</v>
      </c>
      <c r="AW33">
        <v>1</v>
      </c>
      <c r="AX33">
        <v>1</v>
      </c>
      <c r="AY33">
        <v>1</v>
      </c>
      <c r="AZ33">
        <v>1</v>
      </c>
      <c r="BA33">
        <v>1</v>
      </c>
      <c r="BB33">
        <v>1</v>
      </c>
      <c r="BC33">
        <v>1</v>
      </c>
      <c r="BD33">
        <v>1</v>
      </c>
      <c r="BE33">
        <v>1</v>
      </c>
    </row>
    <row r="34" spans="2:57" x14ac:dyDescent="0.25">
      <c r="B34" s="189" t="s">
        <v>35</v>
      </c>
      <c r="C34" s="167"/>
      <c r="D34" s="167"/>
      <c r="E34" s="167"/>
      <c r="F34" s="206"/>
      <c r="G34" s="11">
        <f t="shared" si="4"/>
        <v>0</v>
      </c>
      <c r="H34" s="4">
        <f t="shared" si="7"/>
        <v>9.5111848231198559E-3</v>
      </c>
      <c r="I34" s="4">
        <f t="shared" si="7"/>
        <v>9.9794626249615215E-3</v>
      </c>
      <c r="J34" s="4">
        <f t="shared" si="7"/>
        <v>4.7697638453052527E-3</v>
      </c>
      <c r="K34" s="4">
        <f t="shared" si="7"/>
        <v>-1.4956146677833626E-3</v>
      </c>
      <c r="L34" s="4">
        <f t="shared" si="7"/>
        <v>-4.6941057368146133E-3</v>
      </c>
      <c r="M34" s="4">
        <f t="shared" si="7"/>
        <v>-1.8370763571771143E-3</v>
      </c>
      <c r="N34" s="4">
        <f t="shared" si="7"/>
        <v>8.9064097921480734E-3</v>
      </c>
      <c r="O34" s="4">
        <f t="shared" si="7"/>
        <v>2.866109131048622E-2</v>
      </c>
      <c r="P34" s="4">
        <f t="shared" si="7"/>
        <v>5.8650687820472891E-2</v>
      </c>
      <c r="Q34" s="4">
        <f t="shared" si="7"/>
        <v>0.10132388960217986</v>
      </c>
      <c r="R34" s="4">
        <f t="shared" si="7"/>
        <v>0.16230404674079368</v>
      </c>
      <c r="S34" s="4">
        <f t="shared" si="7"/>
        <v>0.25531570308830198</v>
      </c>
      <c r="T34" s="4">
        <f t="shared" si="7"/>
        <v>0.42008126114977751</v>
      </c>
      <c r="U34" s="4">
        <f t="shared" si="7"/>
        <v>0.82964084952551653</v>
      </c>
      <c r="V34" s="4">
        <f t="shared" si="7"/>
        <v>1</v>
      </c>
      <c r="W34" s="4">
        <f t="shared" si="7"/>
        <v>1</v>
      </c>
      <c r="X34" s="4">
        <f t="shared" si="7"/>
        <v>1</v>
      </c>
      <c r="Y34" s="4">
        <f t="shared" si="7"/>
        <v>1</v>
      </c>
      <c r="Z34" s="4">
        <f t="shared" si="7"/>
        <v>1</v>
      </c>
      <c r="AA34" s="4">
        <f t="shared" si="7"/>
        <v>1</v>
      </c>
      <c r="AB34" s="4">
        <f t="shared" si="7"/>
        <v>1</v>
      </c>
      <c r="AC34" s="4">
        <f t="shared" si="7"/>
        <v>1</v>
      </c>
      <c r="AD34" s="4">
        <f t="shared" si="7"/>
        <v>1</v>
      </c>
      <c r="AE34" s="4">
        <f t="shared" si="7"/>
        <v>1</v>
      </c>
      <c r="AF34" s="4">
        <f t="shared" si="7"/>
        <v>1</v>
      </c>
      <c r="AG34" s="4">
        <f t="shared" si="7"/>
        <v>1</v>
      </c>
      <c r="AH34" s="4">
        <f t="shared" si="7"/>
        <v>1</v>
      </c>
      <c r="AI34" s="4">
        <f t="shared" si="7"/>
        <v>1</v>
      </c>
      <c r="AJ34" s="4">
        <f t="shared" si="7"/>
        <v>1</v>
      </c>
      <c r="AK34" s="4">
        <f t="shared" si="7"/>
        <v>1</v>
      </c>
      <c r="AL34" s="4">
        <f t="shared" si="7"/>
        <v>1</v>
      </c>
      <c r="AM34" s="4">
        <f t="shared" si="7"/>
        <v>1</v>
      </c>
      <c r="AN34">
        <v>1</v>
      </c>
      <c r="AO34">
        <v>1</v>
      </c>
      <c r="AP34">
        <v>1</v>
      </c>
      <c r="AQ34">
        <v>1</v>
      </c>
      <c r="AR34">
        <v>1</v>
      </c>
      <c r="AS34">
        <v>1</v>
      </c>
      <c r="AT34">
        <v>1</v>
      </c>
      <c r="AU34">
        <v>1</v>
      </c>
      <c r="AV34">
        <v>1</v>
      </c>
      <c r="AW34">
        <v>1</v>
      </c>
      <c r="AX34">
        <v>1</v>
      </c>
      <c r="AY34">
        <v>1</v>
      </c>
      <c r="AZ34">
        <v>1</v>
      </c>
      <c r="BA34">
        <v>1</v>
      </c>
      <c r="BB34">
        <v>1</v>
      </c>
      <c r="BC34">
        <v>1</v>
      </c>
      <c r="BD34">
        <v>1</v>
      </c>
      <c r="BE34">
        <v>1</v>
      </c>
    </row>
    <row r="35" spans="2:57" x14ac:dyDescent="0.25">
      <c r="B35" s="189" t="s">
        <v>21</v>
      </c>
      <c r="C35" s="167"/>
      <c r="D35" s="167"/>
      <c r="E35" s="167"/>
      <c r="F35" s="206"/>
      <c r="G35" s="11">
        <f t="shared" si="4"/>
        <v>0</v>
      </c>
      <c r="H35" s="4">
        <f t="shared" si="7"/>
        <v>2.6000000000000467E-3</v>
      </c>
      <c r="I35" s="4">
        <f t="shared" si="7"/>
        <v>2.7070382995788567E-3</v>
      </c>
      <c r="J35" s="4">
        <f t="shared" si="7"/>
        <v>7.0372976776922336E-4</v>
      </c>
      <c r="K35" s="4">
        <f t="shared" si="7"/>
        <v>-1.006036217303663E-4</v>
      </c>
      <c r="L35" s="4">
        <f t="shared" si="7"/>
        <v>-2.0118700331961392E-4</v>
      </c>
      <c r="M35" s="4">
        <f t="shared" si="7"/>
        <v>4.022930705017691E-4</v>
      </c>
      <c r="N35" s="4">
        <f t="shared" si="7"/>
        <v>1.2073649260488928E-3</v>
      </c>
      <c r="O35" s="4">
        <f t="shared" si="7"/>
        <v>2.3169134683188597E-3</v>
      </c>
      <c r="P35" s="4">
        <f t="shared" si="7"/>
        <v>3.331987075928855E-3</v>
      </c>
      <c r="Q35" s="4">
        <f t="shared" si="7"/>
        <v>4.4575017728699651E-3</v>
      </c>
      <c r="R35" s="4">
        <f t="shared" si="7"/>
        <v>5.2915437061157311E-3</v>
      </c>
      <c r="S35" s="4">
        <f t="shared" si="7"/>
        <v>5.9335038363171888E-3</v>
      </c>
      <c r="T35" s="4">
        <f t="shared" si="7"/>
        <v>6.4834825563445664E-3</v>
      </c>
      <c r="U35" s="4">
        <f t="shared" si="7"/>
        <v>6.7329604309095403E-3</v>
      </c>
      <c r="V35" s="4">
        <f t="shared" si="7"/>
        <v>6.7786004797162347E-3</v>
      </c>
      <c r="W35" s="4">
        <f t="shared" si="7"/>
        <v>6.7198656026880021E-3</v>
      </c>
      <c r="X35" s="4">
        <f t="shared" si="7"/>
        <v>6.6596194503171224E-3</v>
      </c>
      <c r="Y35" s="4">
        <f t="shared" si="7"/>
        <v>6.810684260934341E-3</v>
      </c>
      <c r="Z35" s="4">
        <f t="shared" si="7"/>
        <v>7.0716811314690542E-3</v>
      </c>
      <c r="AA35" s="4">
        <f t="shared" si="7"/>
        <v>7.985324268911187E-3</v>
      </c>
      <c r="AB35" s="4">
        <f t="shared" si="7"/>
        <v>9.6812792341999243E-3</v>
      </c>
      <c r="AC35" s="4">
        <f t="shared" si="7"/>
        <v>1.2412126537785562E-2</v>
      </c>
      <c r="AD35" s="4">
        <f t="shared" si="7"/>
        <v>1.6683350016683418E-2</v>
      </c>
      <c r="AE35" s="4">
        <f t="shared" si="7"/>
        <v>2.2848094107001504E-2</v>
      </c>
      <c r="AF35" s="4">
        <f t="shared" si="7"/>
        <v>3.1600879731450426E-2</v>
      </c>
      <c r="AG35" s="4">
        <f t="shared" si="7"/>
        <v>4.3748505857040376E-2</v>
      </c>
      <c r="AH35" s="4">
        <f t="shared" si="7"/>
        <v>6.0750000000000082E-2</v>
      </c>
      <c r="AI35" s="4">
        <f t="shared" si="7"/>
        <v>8.4775086505190278E-2</v>
      </c>
      <c r="AJ35" s="4">
        <f t="shared" si="7"/>
        <v>0.11996510106150937</v>
      </c>
      <c r="AK35" s="4">
        <f t="shared" si="7"/>
        <v>0.17382683410442823</v>
      </c>
      <c r="AL35" s="4">
        <f t="shared" si="7"/>
        <v>0.26500000000000001</v>
      </c>
      <c r="AM35" s="4">
        <f t="shared" si="7"/>
        <v>0.44897959183673464</v>
      </c>
      <c r="AN35">
        <v>1</v>
      </c>
      <c r="AO35">
        <v>1</v>
      </c>
      <c r="AP35">
        <v>1</v>
      </c>
      <c r="AQ35">
        <v>1</v>
      </c>
      <c r="AR35">
        <v>1</v>
      </c>
      <c r="AS35">
        <v>1</v>
      </c>
      <c r="AT35">
        <v>1</v>
      </c>
      <c r="AU35">
        <v>1</v>
      </c>
      <c r="AV35">
        <v>1</v>
      </c>
      <c r="AW35">
        <v>1</v>
      </c>
      <c r="AX35">
        <v>1</v>
      </c>
      <c r="AY35">
        <v>1</v>
      </c>
      <c r="AZ35">
        <v>1</v>
      </c>
      <c r="BA35">
        <v>1</v>
      </c>
      <c r="BB35">
        <v>1</v>
      </c>
      <c r="BC35">
        <v>1</v>
      </c>
      <c r="BD35">
        <v>1</v>
      </c>
      <c r="BE35">
        <v>1</v>
      </c>
    </row>
    <row r="36" spans="2:57" ht="15.75" thickBot="1" x14ac:dyDescent="0.3">
      <c r="B36" s="182" t="s">
        <v>22</v>
      </c>
      <c r="C36" s="191"/>
      <c r="D36" s="191"/>
      <c r="E36" s="191"/>
      <c r="F36" s="207"/>
      <c r="G36" s="12">
        <v>0</v>
      </c>
      <c r="H36" s="5">
        <v>5.7142857142856718E-3</v>
      </c>
      <c r="I36" s="5">
        <v>5.7471264367816577E-3</v>
      </c>
      <c r="J36" s="5">
        <v>5.7803468208091902E-3</v>
      </c>
      <c r="K36" s="5">
        <v>5.8139534883722144E-3</v>
      </c>
      <c r="L36" s="5">
        <v>5.8479532163742132E-3</v>
      </c>
      <c r="M36" s="5">
        <v>5.8823529411764497E-3</v>
      </c>
      <c r="N36" s="5">
        <v>5.9171597633136397E-3</v>
      </c>
      <c r="O36" s="5">
        <v>5.9523809523809312E-3</v>
      </c>
      <c r="P36" s="5">
        <v>5.9880239520957446E-3</v>
      </c>
      <c r="Q36" s="5">
        <v>6.0240963855422436E-3</v>
      </c>
      <c r="R36" s="5">
        <v>6.0606060606059886E-3</v>
      </c>
      <c r="S36" s="5">
        <v>6.0975609756097615E-3</v>
      </c>
      <c r="T36" s="5">
        <v>6.1349693251534498E-3</v>
      </c>
      <c r="U36" s="5">
        <v>6.1728395061727559E-3</v>
      </c>
      <c r="V36" s="5">
        <v>6.2111801242237252E-3</v>
      </c>
      <c r="W36" s="5">
        <v>6.2499999999999778E-3</v>
      </c>
      <c r="X36" s="5">
        <v>6.2893081761006275E-3</v>
      </c>
      <c r="Y36" s="5">
        <v>6.3291139240506666E-3</v>
      </c>
      <c r="Z36" s="5">
        <v>6.3694267515923553E-3</v>
      </c>
      <c r="AA36" s="5">
        <v>6.4102564102564985E-3</v>
      </c>
      <c r="AB36" s="5">
        <v>6.4516129032257119E-3</v>
      </c>
      <c r="AC36" s="5">
        <v>6.4935064935064402E-3</v>
      </c>
      <c r="AD36" s="5">
        <v>6.5359477124183885E-3</v>
      </c>
      <c r="AE36" s="5">
        <v>6.5789473684210176E-3</v>
      </c>
      <c r="AF36" s="5">
        <v>6.6225165562913135E-3</v>
      </c>
      <c r="AG36" s="5">
        <v>6.6666666666667096E-3</v>
      </c>
      <c r="AH36" s="5">
        <v>6.7114093959731447E-3</v>
      </c>
      <c r="AI36" s="5">
        <v>6.7567567567566877E-3</v>
      </c>
      <c r="AJ36" s="5">
        <v>6.8027210884354927E-3</v>
      </c>
      <c r="AK36" s="5">
        <v>6.849315068493067E-3</v>
      </c>
      <c r="AL36" s="5">
        <v>6.8965517241378338E-3</v>
      </c>
      <c r="AM36" s="5">
        <v>6.9444444444445308E-3</v>
      </c>
      <c r="AN36">
        <v>6.9930069930070893E-3</v>
      </c>
      <c r="AO36">
        <v>2.0246478873239382E-2</v>
      </c>
      <c r="AP36">
        <v>1.8867924528301883E-2</v>
      </c>
      <c r="AQ36">
        <v>5.7692307692307598E-2</v>
      </c>
      <c r="AR36">
        <v>2.8979591836734264E-2</v>
      </c>
      <c r="AS36">
        <v>3.6569987389659553E-2</v>
      </c>
      <c r="AT36">
        <v>4.4938917975567039E-2</v>
      </c>
      <c r="AU36">
        <v>5.4362722704430988E-2</v>
      </c>
      <c r="AV36">
        <v>6.5217391304347339E-2</v>
      </c>
      <c r="AW36">
        <v>7.8036175710595956E-2</v>
      </c>
      <c r="AX36">
        <v>9.3609865470851261E-2</v>
      </c>
      <c r="AY36">
        <v>0.11317254174397018</v>
      </c>
      <c r="AZ36">
        <v>0.13877266387726495</v>
      </c>
      <c r="BA36">
        <v>0.17408906882590991</v>
      </c>
      <c r="BB36">
        <v>0.22647058823529376</v>
      </c>
      <c r="BC36">
        <v>0.31305449936628715</v>
      </c>
      <c r="BD36">
        <v>0.4852398523985223</v>
      </c>
      <c r="BE36">
        <v>1</v>
      </c>
    </row>
    <row r="37" spans="2:57" ht="15.75" thickBot="1" x14ac:dyDescent="0.3"/>
    <row r="38" spans="2:57" ht="15.75" thickBot="1" x14ac:dyDescent="0.3">
      <c r="B38" s="200" t="s">
        <v>77</v>
      </c>
      <c r="C38" s="201"/>
      <c r="D38" s="201"/>
      <c r="E38" s="201"/>
      <c r="F38" s="201"/>
      <c r="G38" s="201"/>
      <c r="H38" s="201"/>
      <c r="I38" s="202"/>
    </row>
    <row r="39" spans="2:57" ht="15.75" thickBot="1" x14ac:dyDescent="0.3">
      <c r="B39" s="208"/>
      <c r="C39" s="209"/>
      <c r="D39" s="209"/>
      <c r="E39" s="209"/>
      <c r="F39" s="209"/>
      <c r="G39" s="20">
        <v>0</v>
      </c>
      <c r="H39" s="21">
        <v>1</v>
      </c>
      <c r="I39" s="21">
        <v>2</v>
      </c>
      <c r="J39" s="21">
        <v>3</v>
      </c>
      <c r="K39" s="21">
        <v>4</v>
      </c>
      <c r="L39" s="21">
        <v>5</v>
      </c>
      <c r="M39" s="21">
        <v>6</v>
      </c>
      <c r="N39" s="21">
        <v>7</v>
      </c>
      <c r="O39" s="21">
        <v>8</v>
      </c>
      <c r="P39" s="21">
        <v>9</v>
      </c>
      <c r="Q39" s="21">
        <v>10</v>
      </c>
      <c r="R39" s="21">
        <v>11</v>
      </c>
      <c r="S39" s="21">
        <v>12</v>
      </c>
      <c r="T39" s="21">
        <v>13</v>
      </c>
      <c r="U39" s="21">
        <v>14</v>
      </c>
      <c r="V39" s="21">
        <v>15</v>
      </c>
      <c r="W39" s="21">
        <v>16</v>
      </c>
      <c r="X39" s="21">
        <v>17</v>
      </c>
      <c r="Y39" s="21">
        <v>18</v>
      </c>
      <c r="Z39" s="21">
        <v>19</v>
      </c>
      <c r="AA39" s="21">
        <v>20</v>
      </c>
      <c r="AB39" s="21">
        <v>21</v>
      </c>
      <c r="AC39" s="21">
        <v>22</v>
      </c>
      <c r="AD39" s="21">
        <v>23</v>
      </c>
      <c r="AE39" s="21">
        <v>24</v>
      </c>
      <c r="AF39" s="21">
        <v>25</v>
      </c>
      <c r="AG39" s="21">
        <v>26</v>
      </c>
      <c r="AH39" s="21">
        <v>27</v>
      </c>
      <c r="AI39" s="21">
        <v>28</v>
      </c>
      <c r="AJ39" s="21">
        <v>29</v>
      </c>
      <c r="AK39" s="21">
        <v>30</v>
      </c>
      <c r="AL39" s="21">
        <v>31</v>
      </c>
      <c r="AM39" s="21">
        <v>32</v>
      </c>
    </row>
    <row r="40" spans="2:57" x14ac:dyDescent="0.25">
      <c r="B40" s="187" t="s">
        <v>14</v>
      </c>
      <c r="C40" s="192"/>
      <c r="D40" s="192"/>
      <c r="E40" s="192"/>
      <c r="F40" s="210"/>
      <c r="G40" s="23">
        <v>100</v>
      </c>
      <c r="H40" s="24">
        <f>G40*H16</f>
        <v>50</v>
      </c>
      <c r="I40" s="24">
        <f>H40*I16</f>
        <v>0</v>
      </c>
      <c r="J40" s="24">
        <f t="shared" ref="J40:AM40" si="8">I40*J16</f>
        <v>0</v>
      </c>
      <c r="K40" s="24">
        <f t="shared" si="8"/>
        <v>0</v>
      </c>
      <c r="L40" s="24">
        <f t="shared" si="8"/>
        <v>0</v>
      </c>
      <c r="M40" s="24">
        <f t="shared" si="8"/>
        <v>0</v>
      </c>
      <c r="N40" s="24">
        <f t="shared" si="8"/>
        <v>0</v>
      </c>
      <c r="O40" s="24">
        <f t="shared" si="8"/>
        <v>0</v>
      </c>
      <c r="P40" s="24">
        <f t="shared" si="8"/>
        <v>0</v>
      </c>
      <c r="Q40" s="24">
        <f t="shared" si="8"/>
        <v>0</v>
      </c>
      <c r="R40" s="24">
        <f t="shared" si="8"/>
        <v>0</v>
      </c>
      <c r="S40" s="24">
        <f t="shared" si="8"/>
        <v>0</v>
      </c>
      <c r="T40" s="24">
        <f t="shared" si="8"/>
        <v>0</v>
      </c>
      <c r="U40" s="24">
        <f t="shared" si="8"/>
        <v>0</v>
      </c>
      <c r="V40" s="24">
        <f t="shared" si="8"/>
        <v>0</v>
      </c>
      <c r="W40" s="24">
        <f t="shared" si="8"/>
        <v>0</v>
      </c>
      <c r="X40" s="24">
        <f t="shared" si="8"/>
        <v>0</v>
      </c>
      <c r="Y40" s="24">
        <f t="shared" si="8"/>
        <v>0</v>
      </c>
      <c r="Z40" s="24">
        <f t="shared" si="8"/>
        <v>0</v>
      </c>
      <c r="AA40" s="24">
        <f t="shared" si="8"/>
        <v>0</v>
      </c>
      <c r="AB40" s="24">
        <f t="shared" si="8"/>
        <v>0</v>
      </c>
      <c r="AC40" s="24">
        <f t="shared" si="8"/>
        <v>0</v>
      </c>
      <c r="AD40" s="24">
        <f t="shared" si="8"/>
        <v>0</v>
      </c>
      <c r="AE40" s="24">
        <f t="shared" si="8"/>
        <v>0</v>
      </c>
      <c r="AF40" s="24">
        <f t="shared" si="8"/>
        <v>0</v>
      </c>
      <c r="AG40" s="24">
        <f t="shared" si="8"/>
        <v>0</v>
      </c>
      <c r="AH40" s="24">
        <f t="shared" si="8"/>
        <v>0</v>
      </c>
      <c r="AI40" s="24">
        <f t="shared" si="8"/>
        <v>0</v>
      </c>
      <c r="AJ40" s="24">
        <f t="shared" si="8"/>
        <v>0</v>
      </c>
      <c r="AK40" s="24">
        <f t="shared" si="8"/>
        <v>0</v>
      </c>
      <c r="AL40" s="24">
        <f t="shared" si="8"/>
        <v>0</v>
      </c>
      <c r="AM40" s="24">
        <f t="shared" si="8"/>
        <v>0</v>
      </c>
    </row>
    <row r="41" spans="2:57" x14ac:dyDescent="0.25">
      <c r="B41" s="189" t="s">
        <v>15</v>
      </c>
      <c r="C41" s="167"/>
      <c r="D41" s="167"/>
      <c r="E41" s="167"/>
      <c r="F41" s="206"/>
      <c r="G41" s="25">
        <v>100</v>
      </c>
      <c r="H41" s="22">
        <f t="shared" ref="H41:I48" si="9">G41*H17</f>
        <v>78</v>
      </c>
      <c r="I41" s="22">
        <f t="shared" si="9"/>
        <v>49.999999999999993</v>
      </c>
      <c r="J41" s="22">
        <f t="shared" ref="J41:AM41" si="10">I41*J17</f>
        <v>0</v>
      </c>
      <c r="K41" s="22">
        <f t="shared" si="10"/>
        <v>0</v>
      </c>
      <c r="L41" s="22">
        <f t="shared" si="10"/>
        <v>0</v>
      </c>
      <c r="M41" s="22">
        <f t="shared" si="10"/>
        <v>0</v>
      </c>
      <c r="N41" s="22">
        <f t="shared" si="10"/>
        <v>0</v>
      </c>
      <c r="O41" s="22">
        <f t="shared" si="10"/>
        <v>0</v>
      </c>
      <c r="P41" s="22">
        <f t="shared" si="10"/>
        <v>0</v>
      </c>
      <c r="Q41" s="22">
        <f t="shared" si="10"/>
        <v>0</v>
      </c>
      <c r="R41" s="22">
        <f t="shared" si="10"/>
        <v>0</v>
      </c>
      <c r="S41" s="22">
        <f t="shared" si="10"/>
        <v>0</v>
      </c>
      <c r="T41" s="22">
        <f t="shared" si="10"/>
        <v>0</v>
      </c>
      <c r="U41" s="22">
        <f t="shared" si="10"/>
        <v>0</v>
      </c>
      <c r="V41" s="22">
        <f t="shared" si="10"/>
        <v>0</v>
      </c>
      <c r="W41" s="22">
        <f t="shared" si="10"/>
        <v>0</v>
      </c>
      <c r="X41" s="22">
        <f t="shared" si="10"/>
        <v>0</v>
      </c>
      <c r="Y41" s="22">
        <f t="shared" si="10"/>
        <v>0</v>
      </c>
      <c r="Z41" s="22">
        <f t="shared" si="10"/>
        <v>0</v>
      </c>
      <c r="AA41" s="22">
        <f t="shared" si="10"/>
        <v>0</v>
      </c>
      <c r="AB41" s="22">
        <f t="shared" si="10"/>
        <v>0</v>
      </c>
      <c r="AC41" s="22">
        <f t="shared" si="10"/>
        <v>0</v>
      </c>
      <c r="AD41" s="22">
        <f t="shared" si="10"/>
        <v>0</v>
      </c>
      <c r="AE41" s="22">
        <f t="shared" si="10"/>
        <v>0</v>
      </c>
      <c r="AF41" s="22">
        <f t="shared" si="10"/>
        <v>0</v>
      </c>
      <c r="AG41" s="22">
        <f t="shared" si="10"/>
        <v>0</v>
      </c>
      <c r="AH41" s="22">
        <f t="shared" si="10"/>
        <v>0</v>
      </c>
      <c r="AI41" s="22">
        <f t="shared" si="10"/>
        <v>0</v>
      </c>
      <c r="AJ41" s="22">
        <f t="shared" si="10"/>
        <v>0</v>
      </c>
      <c r="AK41" s="22">
        <f t="shared" si="10"/>
        <v>0</v>
      </c>
      <c r="AL41" s="22">
        <f t="shared" si="10"/>
        <v>0</v>
      </c>
      <c r="AM41" s="22">
        <f t="shared" si="10"/>
        <v>0</v>
      </c>
    </row>
    <row r="42" spans="2:57" x14ac:dyDescent="0.25">
      <c r="B42" s="189" t="s">
        <v>16</v>
      </c>
      <c r="C42" s="167"/>
      <c r="D42" s="167"/>
      <c r="E42" s="167"/>
      <c r="F42" s="206"/>
      <c r="G42" s="25">
        <v>100</v>
      </c>
      <c r="H42" s="22">
        <f t="shared" si="9"/>
        <v>100</v>
      </c>
      <c r="I42" s="22">
        <f t="shared" si="9"/>
        <v>100</v>
      </c>
      <c r="J42" s="22">
        <f t="shared" ref="J42:AM42" si="11">I42*J18</f>
        <v>100</v>
      </c>
      <c r="K42" s="22">
        <f t="shared" si="11"/>
        <v>99.81</v>
      </c>
      <c r="L42" s="22">
        <f t="shared" si="11"/>
        <v>99.490000000000009</v>
      </c>
      <c r="M42" s="22">
        <f t="shared" si="11"/>
        <v>99.070000000000022</v>
      </c>
      <c r="N42" s="22">
        <f t="shared" si="11"/>
        <v>98.640000000000029</v>
      </c>
      <c r="O42" s="22">
        <f t="shared" si="11"/>
        <v>98.230000000000018</v>
      </c>
      <c r="P42" s="22">
        <f t="shared" si="11"/>
        <v>97.90000000000002</v>
      </c>
      <c r="Q42" s="22">
        <f t="shared" si="11"/>
        <v>97.640000000000029</v>
      </c>
      <c r="R42" s="22">
        <f t="shared" si="11"/>
        <v>97.440000000000026</v>
      </c>
      <c r="S42" s="22">
        <f t="shared" si="11"/>
        <v>97.190000000000026</v>
      </c>
      <c r="T42" s="22">
        <f t="shared" si="11"/>
        <v>96.720000000000027</v>
      </c>
      <c r="U42" s="22">
        <f t="shared" si="11"/>
        <v>95.770000000000039</v>
      </c>
      <c r="V42" s="22">
        <f t="shared" si="11"/>
        <v>93.970000000000041</v>
      </c>
      <c r="W42" s="22">
        <f t="shared" si="11"/>
        <v>90.830000000000041</v>
      </c>
      <c r="X42" s="22">
        <f t="shared" si="11"/>
        <v>85.720000000000041</v>
      </c>
      <c r="Y42" s="22">
        <f t="shared" si="11"/>
        <v>77.880000000000038</v>
      </c>
      <c r="Z42" s="22">
        <f t="shared" si="11"/>
        <v>66.340000000000032</v>
      </c>
      <c r="AA42" s="22">
        <f t="shared" si="11"/>
        <v>50.000000000000021</v>
      </c>
      <c r="AB42" s="22">
        <f t="shared" si="11"/>
        <v>0</v>
      </c>
      <c r="AC42" s="22">
        <f t="shared" si="11"/>
        <v>0</v>
      </c>
      <c r="AD42" s="22">
        <f t="shared" si="11"/>
        <v>0</v>
      </c>
      <c r="AE42" s="22">
        <f t="shared" si="11"/>
        <v>0</v>
      </c>
      <c r="AF42" s="22">
        <f t="shared" si="11"/>
        <v>0</v>
      </c>
      <c r="AG42" s="22">
        <f t="shared" si="11"/>
        <v>0</v>
      </c>
      <c r="AH42" s="22">
        <f t="shared" si="11"/>
        <v>0</v>
      </c>
      <c r="AI42" s="22">
        <f t="shared" si="11"/>
        <v>0</v>
      </c>
      <c r="AJ42" s="22">
        <f t="shared" si="11"/>
        <v>0</v>
      </c>
      <c r="AK42" s="22">
        <f t="shared" si="11"/>
        <v>0</v>
      </c>
      <c r="AL42" s="22">
        <f t="shared" si="11"/>
        <v>0</v>
      </c>
      <c r="AM42" s="22">
        <f t="shared" si="11"/>
        <v>0</v>
      </c>
    </row>
    <row r="43" spans="2:57" x14ac:dyDescent="0.25">
      <c r="B43" s="189" t="s">
        <v>17</v>
      </c>
      <c r="C43" s="167"/>
      <c r="D43" s="167"/>
      <c r="E43" s="167"/>
      <c r="F43" s="206"/>
      <c r="G43" s="25">
        <v>100</v>
      </c>
      <c r="H43" s="22">
        <f t="shared" si="9"/>
        <v>98.76</v>
      </c>
      <c r="I43" s="22">
        <f t="shared" si="9"/>
        <v>98.3</v>
      </c>
      <c r="J43" s="22">
        <f t="shared" ref="J43:AM43" si="12">I43*J19</f>
        <v>97.72</v>
      </c>
      <c r="K43" s="22">
        <f t="shared" si="12"/>
        <v>96.8</v>
      </c>
      <c r="L43" s="22">
        <f t="shared" si="12"/>
        <v>95.63</v>
      </c>
      <c r="M43" s="22">
        <f t="shared" si="12"/>
        <v>94.11999999999999</v>
      </c>
      <c r="N43" s="22">
        <f t="shared" si="12"/>
        <v>91.519999999999982</v>
      </c>
      <c r="O43" s="22">
        <f t="shared" si="12"/>
        <v>85.95999999999998</v>
      </c>
      <c r="P43" s="22">
        <f t="shared" si="12"/>
        <v>73.969999999999985</v>
      </c>
      <c r="Q43" s="22">
        <f t="shared" si="12"/>
        <v>50.009999999999984</v>
      </c>
      <c r="R43" s="22">
        <f t="shared" si="12"/>
        <v>0</v>
      </c>
      <c r="S43" s="22">
        <f t="shared" si="12"/>
        <v>0</v>
      </c>
      <c r="T43" s="22">
        <f t="shared" si="12"/>
        <v>0</v>
      </c>
      <c r="U43" s="22">
        <f t="shared" si="12"/>
        <v>0</v>
      </c>
      <c r="V43" s="22">
        <f t="shared" si="12"/>
        <v>0</v>
      </c>
      <c r="W43" s="22">
        <f t="shared" si="12"/>
        <v>0</v>
      </c>
      <c r="X43" s="22">
        <f t="shared" si="12"/>
        <v>0</v>
      </c>
      <c r="Y43" s="22">
        <f t="shared" si="12"/>
        <v>0</v>
      </c>
      <c r="Z43" s="22">
        <f t="shared" si="12"/>
        <v>0</v>
      </c>
      <c r="AA43" s="22">
        <f t="shared" si="12"/>
        <v>0</v>
      </c>
      <c r="AB43" s="22">
        <f t="shared" si="12"/>
        <v>0</v>
      </c>
      <c r="AC43" s="22">
        <f t="shared" si="12"/>
        <v>0</v>
      </c>
      <c r="AD43" s="22">
        <f t="shared" si="12"/>
        <v>0</v>
      </c>
      <c r="AE43" s="22">
        <f t="shared" si="12"/>
        <v>0</v>
      </c>
      <c r="AF43" s="22">
        <f t="shared" si="12"/>
        <v>0</v>
      </c>
      <c r="AG43" s="22">
        <f t="shared" si="12"/>
        <v>0</v>
      </c>
      <c r="AH43" s="22">
        <f t="shared" si="12"/>
        <v>0</v>
      </c>
      <c r="AI43" s="22">
        <f t="shared" si="12"/>
        <v>0</v>
      </c>
      <c r="AJ43" s="22">
        <f t="shared" si="12"/>
        <v>0</v>
      </c>
      <c r="AK43" s="22">
        <f t="shared" si="12"/>
        <v>0</v>
      </c>
      <c r="AL43" s="22">
        <f t="shared" si="12"/>
        <v>0</v>
      </c>
      <c r="AM43" s="22">
        <f t="shared" si="12"/>
        <v>0</v>
      </c>
    </row>
    <row r="44" spans="2:57" x14ac:dyDescent="0.25">
      <c r="B44" s="189" t="s">
        <v>33</v>
      </c>
      <c r="C44" s="167"/>
      <c r="D44" s="167"/>
      <c r="E44" s="167"/>
      <c r="F44" s="206"/>
      <c r="G44" s="25">
        <v>100</v>
      </c>
      <c r="H44" s="22">
        <f t="shared" si="9"/>
        <v>98.99</v>
      </c>
      <c r="I44" s="22">
        <f t="shared" si="9"/>
        <v>98.22999999999999</v>
      </c>
      <c r="J44" s="22">
        <f t="shared" ref="J44:AM44" si="13">I44*J20</f>
        <v>97.48</v>
      </c>
      <c r="K44" s="22">
        <f t="shared" si="13"/>
        <v>96.61</v>
      </c>
      <c r="L44" s="22">
        <f t="shared" si="13"/>
        <v>95.52000000000001</v>
      </c>
      <c r="M44" s="22">
        <f t="shared" si="13"/>
        <v>94.14</v>
      </c>
      <c r="N44" s="22">
        <f t="shared" si="13"/>
        <v>92.45</v>
      </c>
      <c r="O44" s="22">
        <f t="shared" si="13"/>
        <v>90.410000000000011</v>
      </c>
      <c r="P44" s="22">
        <f t="shared" si="13"/>
        <v>88.050000000000011</v>
      </c>
      <c r="Q44" s="22">
        <f t="shared" si="13"/>
        <v>85.390000000000015</v>
      </c>
      <c r="R44" s="22">
        <f t="shared" si="13"/>
        <v>82.460000000000008</v>
      </c>
      <c r="S44" s="22">
        <f t="shared" si="13"/>
        <v>79.310000000000016</v>
      </c>
      <c r="T44" s="22">
        <f t="shared" si="13"/>
        <v>75.980000000000018</v>
      </c>
      <c r="U44" s="22">
        <f t="shared" si="13"/>
        <v>72.52000000000001</v>
      </c>
      <c r="V44" s="22">
        <f t="shared" si="13"/>
        <v>68.950000000000017</v>
      </c>
      <c r="W44" s="22">
        <f t="shared" si="13"/>
        <v>65.320000000000022</v>
      </c>
      <c r="X44" s="22">
        <f t="shared" si="13"/>
        <v>61.630000000000017</v>
      </c>
      <c r="Y44" s="22">
        <f t="shared" si="13"/>
        <v>57.870000000000019</v>
      </c>
      <c r="Z44" s="22">
        <f t="shared" si="13"/>
        <v>54.020000000000017</v>
      </c>
      <c r="AA44" s="22">
        <f t="shared" si="13"/>
        <v>50.000000000000014</v>
      </c>
      <c r="AB44" s="22">
        <f t="shared" si="13"/>
        <v>45.730000000000011</v>
      </c>
      <c r="AC44" s="22">
        <f t="shared" si="13"/>
        <v>41.080000000000013</v>
      </c>
      <c r="AD44" s="22">
        <f t="shared" si="13"/>
        <v>35.870000000000012</v>
      </c>
      <c r="AE44" s="22">
        <f t="shared" si="13"/>
        <v>29.880000000000006</v>
      </c>
      <c r="AF44" s="22">
        <f t="shared" si="13"/>
        <v>22.850000000000005</v>
      </c>
      <c r="AG44" s="22">
        <f t="shared" si="13"/>
        <v>14.450000000000001</v>
      </c>
      <c r="AH44" s="22">
        <f t="shared" si="13"/>
        <v>4.2900000000000009</v>
      </c>
      <c r="AI44" s="22">
        <f t="shared" si="13"/>
        <v>0</v>
      </c>
      <c r="AJ44" s="22">
        <f t="shared" si="13"/>
        <v>0</v>
      </c>
      <c r="AK44" s="22">
        <f t="shared" si="13"/>
        <v>0</v>
      </c>
      <c r="AL44" s="22">
        <f t="shared" si="13"/>
        <v>0</v>
      </c>
      <c r="AM44" s="22">
        <f t="shared" si="13"/>
        <v>0</v>
      </c>
    </row>
    <row r="45" spans="2:57" x14ac:dyDescent="0.25">
      <c r="B45" s="189" t="s">
        <v>34</v>
      </c>
      <c r="C45" s="167"/>
      <c r="D45" s="167"/>
      <c r="E45" s="167"/>
      <c r="F45" s="206"/>
      <c r="G45" s="25">
        <v>100</v>
      </c>
      <c r="H45" s="22">
        <f t="shared" si="9"/>
        <v>99.03</v>
      </c>
      <c r="I45" s="22">
        <f t="shared" si="9"/>
        <v>98.38000000000001</v>
      </c>
      <c r="J45" s="22">
        <f t="shared" ref="J45:AM45" si="14">I45*J21</f>
        <v>97.56</v>
      </c>
      <c r="K45" s="22">
        <f t="shared" si="14"/>
        <v>96.34</v>
      </c>
      <c r="L45" s="22">
        <f t="shared" si="14"/>
        <v>94.59</v>
      </c>
      <c r="M45" s="22">
        <f t="shared" si="14"/>
        <v>92.300000000000011</v>
      </c>
      <c r="N45" s="22">
        <f t="shared" si="14"/>
        <v>89.52000000000001</v>
      </c>
      <c r="O45" s="22">
        <f t="shared" si="14"/>
        <v>86.360000000000014</v>
      </c>
      <c r="P45" s="22">
        <f t="shared" si="14"/>
        <v>82.98</v>
      </c>
      <c r="Q45" s="22">
        <f t="shared" si="14"/>
        <v>79.550000000000011</v>
      </c>
      <c r="R45" s="22">
        <f t="shared" si="14"/>
        <v>76.220000000000013</v>
      </c>
      <c r="S45" s="22">
        <f t="shared" si="14"/>
        <v>73.140000000000015</v>
      </c>
      <c r="T45" s="22">
        <f t="shared" si="14"/>
        <v>70.410000000000011</v>
      </c>
      <c r="U45" s="22">
        <f t="shared" si="14"/>
        <v>68.050000000000011</v>
      </c>
      <c r="V45" s="22">
        <f t="shared" si="14"/>
        <v>66.010000000000019</v>
      </c>
      <c r="W45" s="22">
        <f t="shared" si="14"/>
        <v>64.120000000000019</v>
      </c>
      <c r="X45" s="22">
        <f t="shared" si="14"/>
        <v>62.090000000000025</v>
      </c>
      <c r="Y45" s="22">
        <f t="shared" si="14"/>
        <v>59.500000000000021</v>
      </c>
      <c r="Z45" s="22">
        <f t="shared" si="14"/>
        <v>55.730000000000025</v>
      </c>
      <c r="AA45" s="22">
        <f t="shared" si="14"/>
        <v>50.000000000000021</v>
      </c>
      <c r="AB45" s="22">
        <f t="shared" si="14"/>
        <v>41.290000000000013</v>
      </c>
      <c r="AC45" s="22">
        <f t="shared" si="14"/>
        <v>28.390000000000008</v>
      </c>
      <c r="AD45" s="22">
        <f t="shared" si="14"/>
        <v>9.8000000000000043</v>
      </c>
      <c r="AE45" s="22">
        <f t="shared" si="14"/>
        <v>0</v>
      </c>
      <c r="AF45" s="22">
        <f t="shared" si="14"/>
        <v>0</v>
      </c>
      <c r="AG45" s="22">
        <f t="shared" si="14"/>
        <v>0</v>
      </c>
      <c r="AH45" s="22">
        <f t="shared" si="14"/>
        <v>0</v>
      </c>
      <c r="AI45" s="22">
        <f t="shared" si="14"/>
        <v>0</v>
      </c>
      <c r="AJ45" s="22">
        <f t="shared" si="14"/>
        <v>0</v>
      </c>
      <c r="AK45" s="22">
        <f t="shared" si="14"/>
        <v>0</v>
      </c>
      <c r="AL45" s="22">
        <f t="shared" si="14"/>
        <v>0</v>
      </c>
      <c r="AM45" s="22">
        <f t="shared" si="14"/>
        <v>0</v>
      </c>
    </row>
    <row r="46" spans="2:57" x14ac:dyDescent="0.25">
      <c r="B46" s="189" t="s">
        <v>35</v>
      </c>
      <c r="C46" s="167"/>
      <c r="D46" s="167"/>
      <c r="E46" s="167"/>
      <c r="F46" s="206"/>
      <c r="G46" s="25">
        <v>100</v>
      </c>
      <c r="H46" s="22">
        <f t="shared" si="9"/>
        <v>99.048881517688017</v>
      </c>
      <c r="I46" s="22">
        <f t="shared" si="9"/>
        <v>98.060426906538012</v>
      </c>
      <c r="J46" s="22">
        <f t="shared" ref="J46:AM46" si="15">I46*J22</f>
        <v>97.592701827624012</v>
      </c>
      <c r="K46" s="22">
        <f t="shared" si="15"/>
        <v>97.738662903946008</v>
      </c>
      <c r="L46" s="22">
        <f t="shared" si="15"/>
        <v>98.197458522192008</v>
      </c>
      <c r="M46" s="22">
        <f t="shared" si="15"/>
        <v>98.377854751578013</v>
      </c>
      <c r="N46" s="22">
        <f t="shared" si="15"/>
        <v>97.501661262688032</v>
      </c>
      <c r="O46" s="22">
        <f t="shared" si="15"/>
        <v>94.70715724631404</v>
      </c>
      <c r="P46" s="22">
        <f t="shared" si="15"/>
        <v>89.152517332296043</v>
      </c>
      <c r="Q46" s="22">
        <f t="shared" si="15"/>
        <v>80.119237508362048</v>
      </c>
      <c r="R46" s="22">
        <f t="shared" si="15"/>
        <v>67.11556103896811</v>
      </c>
      <c r="S46" s="22">
        <f t="shared" si="15"/>
        <v>49.979904384138116</v>
      </c>
      <c r="T46" s="22">
        <f t="shared" si="15"/>
        <v>28.984283118304081</v>
      </c>
      <c r="U46" s="22">
        <f t="shared" si="15"/>
        <v>4.9377378491461954</v>
      </c>
      <c r="V46" s="22">
        <f t="shared" si="15"/>
        <v>0</v>
      </c>
      <c r="W46" s="22">
        <f t="shared" si="15"/>
        <v>0</v>
      </c>
      <c r="X46" s="22">
        <f t="shared" si="15"/>
        <v>0</v>
      </c>
      <c r="Y46" s="22">
        <f t="shared" si="15"/>
        <v>0</v>
      </c>
      <c r="Z46" s="22">
        <f t="shared" si="15"/>
        <v>0</v>
      </c>
      <c r="AA46" s="22">
        <f t="shared" si="15"/>
        <v>0</v>
      </c>
      <c r="AB46" s="22">
        <f t="shared" si="15"/>
        <v>0</v>
      </c>
      <c r="AC46" s="22">
        <f t="shared" si="15"/>
        <v>0</v>
      </c>
      <c r="AD46" s="22">
        <f t="shared" si="15"/>
        <v>0</v>
      </c>
      <c r="AE46" s="22">
        <f t="shared" si="15"/>
        <v>0</v>
      </c>
      <c r="AF46" s="22">
        <f t="shared" si="15"/>
        <v>0</v>
      </c>
      <c r="AG46" s="22">
        <f t="shared" si="15"/>
        <v>0</v>
      </c>
      <c r="AH46" s="22">
        <f t="shared" si="15"/>
        <v>0</v>
      </c>
      <c r="AI46" s="22">
        <f t="shared" si="15"/>
        <v>0</v>
      </c>
      <c r="AJ46" s="22">
        <f t="shared" si="15"/>
        <v>0</v>
      </c>
      <c r="AK46" s="22">
        <f t="shared" si="15"/>
        <v>0</v>
      </c>
      <c r="AL46" s="22">
        <f t="shared" si="15"/>
        <v>0</v>
      </c>
      <c r="AM46" s="22">
        <f t="shared" si="15"/>
        <v>0</v>
      </c>
    </row>
    <row r="47" spans="2:57" x14ac:dyDescent="0.25">
      <c r="B47" s="189" t="s">
        <v>21</v>
      </c>
      <c r="C47" s="167"/>
      <c r="D47" s="167"/>
      <c r="E47" s="167"/>
      <c r="F47" s="206"/>
      <c r="G47" s="25">
        <v>100</v>
      </c>
      <c r="H47" s="22">
        <f t="shared" si="9"/>
        <v>99.74</v>
      </c>
      <c r="I47" s="22">
        <f t="shared" si="9"/>
        <v>99.47</v>
      </c>
      <c r="J47" s="22">
        <f t="shared" ref="J47:AM47" si="16">I47*J23</f>
        <v>99.399999999999991</v>
      </c>
      <c r="K47" s="22">
        <f t="shared" si="16"/>
        <v>99.41</v>
      </c>
      <c r="L47" s="22">
        <f t="shared" si="16"/>
        <v>99.429999999999993</v>
      </c>
      <c r="M47" s="22">
        <f t="shared" si="16"/>
        <v>99.39</v>
      </c>
      <c r="N47" s="22">
        <f t="shared" si="16"/>
        <v>99.27</v>
      </c>
      <c r="O47" s="22">
        <f t="shared" si="16"/>
        <v>99.039999999999978</v>
      </c>
      <c r="P47" s="22">
        <f t="shared" si="16"/>
        <v>98.70999999999998</v>
      </c>
      <c r="Q47" s="22">
        <f t="shared" si="16"/>
        <v>98.269999999999982</v>
      </c>
      <c r="R47" s="22">
        <f t="shared" si="16"/>
        <v>97.749999999999986</v>
      </c>
      <c r="S47" s="22">
        <f t="shared" si="16"/>
        <v>97.169999999999987</v>
      </c>
      <c r="T47" s="22">
        <f t="shared" si="16"/>
        <v>96.539999999999992</v>
      </c>
      <c r="U47" s="22">
        <f t="shared" si="16"/>
        <v>95.889999999999986</v>
      </c>
      <c r="V47" s="22">
        <f t="shared" si="16"/>
        <v>95.24</v>
      </c>
      <c r="W47" s="22">
        <f t="shared" si="16"/>
        <v>94.6</v>
      </c>
      <c r="X47" s="22">
        <f t="shared" si="16"/>
        <v>93.97</v>
      </c>
      <c r="Y47" s="22">
        <f t="shared" si="16"/>
        <v>93.33</v>
      </c>
      <c r="Z47" s="22">
        <f t="shared" si="16"/>
        <v>92.669999999999987</v>
      </c>
      <c r="AA47" s="22">
        <f t="shared" si="16"/>
        <v>91.929999999999993</v>
      </c>
      <c r="AB47" s="22">
        <f t="shared" si="16"/>
        <v>91.039999999999992</v>
      </c>
      <c r="AC47" s="22">
        <f t="shared" si="16"/>
        <v>89.91</v>
      </c>
      <c r="AD47" s="22">
        <f t="shared" si="16"/>
        <v>88.41</v>
      </c>
      <c r="AE47" s="22">
        <f t="shared" si="16"/>
        <v>86.39</v>
      </c>
      <c r="AF47" s="22">
        <f t="shared" si="16"/>
        <v>83.66</v>
      </c>
      <c r="AG47" s="22">
        <f t="shared" si="16"/>
        <v>80</v>
      </c>
      <c r="AH47" s="22">
        <f t="shared" si="16"/>
        <v>75.139999999999986</v>
      </c>
      <c r="AI47" s="22">
        <f t="shared" si="16"/>
        <v>68.77</v>
      </c>
      <c r="AJ47" s="22">
        <f t="shared" si="16"/>
        <v>60.519999999999996</v>
      </c>
      <c r="AK47" s="22">
        <f t="shared" si="16"/>
        <v>50</v>
      </c>
      <c r="AL47" s="22">
        <f t="shared" si="16"/>
        <v>36.75</v>
      </c>
      <c r="AM47" s="22">
        <f t="shared" si="16"/>
        <v>20.250000000000004</v>
      </c>
    </row>
    <row r="48" spans="2:57" ht="15.75" thickBot="1" x14ac:dyDescent="0.3">
      <c r="B48" s="182" t="s">
        <v>22</v>
      </c>
      <c r="C48" s="191"/>
      <c r="D48" s="191"/>
      <c r="E48" s="191"/>
      <c r="F48" s="207"/>
      <c r="G48" s="27">
        <v>100</v>
      </c>
      <c r="H48" s="28">
        <f t="shared" si="9"/>
        <v>99.428571428571431</v>
      </c>
      <c r="I48" s="28">
        <f t="shared" si="9"/>
        <v>98.857142857142861</v>
      </c>
      <c r="J48" s="28">
        <f t="shared" ref="J48:AM48" si="17">I48*J24</f>
        <v>98.285714285714292</v>
      </c>
      <c r="K48" s="28">
        <f t="shared" si="17"/>
        <v>97.714285714285708</v>
      </c>
      <c r="L48" s="28">
        <f t="shared" si="17"/>
        <v>97.142857142857139</v>
      </c>
      <c r="M48" s="28">
        <f t="shared" si="17"/>
        <v>96.571428571428569</v>
      </c>
      <c r="N48" s="28">
        <f t="shared" si="17"/>
        <v>96</v>
      </c>
      <c r="O48" s="28">
        <f t="shared" si="17"/>
        <v>95.428571428571431</v>
      </c>
      <c r="P48" s="28">
        <f t="shared" si="17"/>
        <v>94.857142857142861</v>
      </c>
      <c r="Q48" s="28">
        <f t="shared" si="17"/>
        <v>94.285714285714278</v>
      </c>
      <c r="R48" s="28">
        <f t="shared" si="17"/>
        <v>93.714285714285708</v>
      </c>
      <c r="S48" s="28">
        <f t="shared" si="17"/>
        <v>93.142857142857139</v>
      </c>
      <c r="T48" s="28">
        <f t="shared" si="17"/>
        <v>92.571428571428555</v>
      </c>
      <c r="U48" s="28">
        <f t="shared" si="17"/>
        <v>91.999999999999986</v>
      </c>
      <c r="V48" s="28">
        <f t="shared" si="17"/>
        <v>91.428571428571402</v>
      </c>
      <c r="W48" s="28">
        <f t="shared" si="17"/>
        <v>90.857142857142833</v>
      </c>
      <c r="X48" s="28">
        <f t="shared" si="17"/>
        <v>90.285714285714263</v>
      </c>
      <c r="Y48" s="28">
        <f t="shared" si="17"/>
        <v>89.714285714285694</v>
      </c>
      <c r="Z48" s="28">
        <f t="shared" si="17"/>
        <v>89.142857142857125</v>
      </c>
      <c r="AA48" s="28">
        <f t="shared" si="17"/>
        <v>88.571428571428541</v>
      </c>
      <c r="AB48" s="28">
        <f t="shared" si="17"/>
        <v>87.999999999999972</v>
      </c>
      <c r="AC48" s="28">
        <f t="shared" si="17"/>
        <v>87.428571428571402</v>
      </c>
      <c r="AD48" s="28">
        <f t="shared" si="17"/>
        <v>86.857142857142819</v>
      </c>
      <c r="AE48" s="28">
        <f t="shared" si="17"/>
        <v>86.285714285714249</v>
      </c>
      <c r="AF48" s="28">
        <f t="shared" si="17"/>
        <v>85.71428571428568</v>
      </c>
      <c r="AG48" s="28">
        <f t="shared" si="17"/>
        <v>85.14285714285711</v>
      </c>
      <c r="AH48" s="28">
        <f t="shared" si="17"/>
        <v>84.571428571428541</v>
      </c>
      <c r="AI48" s="28">
        <f t="shared" si="17"/>
        <v>83.999999999999972</v>
      </c>
      <c r="AJ48" s="28">
        <f t="shared" si="17"/>
        <v>83.428571428571388</v>
      </c>
      <c r="AK48" s="28">
        <f t="shared" si="17"/>
        <v>82.857142857142819</v>
      </c>
      <c r="AL48" s="28">
        <f t="shared" si="17"/>
        <v>82.285714285714249</v>
      </c>
      <c r="AM48" s="28">
        <f t="shared" si="17"/>
        <v>81.714285714285666</v>
      </c>
    </row>
    <row r="49" spans="2:57" ht="15.75" thickBot="1" x14ac:dyDescent="0.3"/>
    <row r="50" spans="2:57" ht="15.75" thickBot="1" x14ac:dyDescent="0.3">
      <c r="B50" s="200" t="s">
        <v>70</v>
      </c>
      <c r="C50" s="201"/>
      <c r="D50" s="201"/>
      <c r="E50" s="201"/>
      <c r="F50" s="201"/>
      <c r="G50" s="201"/>
      <c r="H50" s="201"/>
      <c r="I50" s="202"/>
    </row>
    <row r="51" spans="2:57" ht="15.75" thickBot="1" x14ac:dyDescent="0.3">
      <c r="B51" s="208"/>
      <c r="C51" s="209"/>
      <c r="D51" s="209"/>
      <c r="E51" s="209"/>
      <c r="F51" s="209"/>
      <c r="G51" s="20">
        <v>0</v>
      </c>
      <c r="H51" s="21">
        <v>1</v>
      </c>
      <c r="I51" s="21">
        <v>2</v>
      </c>
      <c r="J51" s="21">
        <v>3</v>
      </c>
      <c r="K51" s="21">
        <v>4</v>
      </c>
      <c r="L51" s="21">
        <v>5</v>
      </c>
      <c r="M51" s="21">
        <v>6</v>
      </c>
      <c r="N51" s="21">
        <v>7</v>
      </c>
      <c r="O51" s="21">
        <v>8</v>
      </c>
      <c r="P51" s="21">
        <v>9</v>
      </c>
      <c r="Q51" s="21">
        <v>10</v>
      </c>
      <c r="R51" s="21">
        <v>11</v>
      </c>
      <c r="S51" s="21">
        <v>12</v>
      </c>
      <c r="T51" s="21">
        <v>13</v>
      </c>
      <c r="U51" s="21">
        <v>14</v>
      </c>
      <c r="V51" s="21">
        <v>15</v>
      </c>
      <c r="W51" s="21">
        <v>16</v>
      </c>
      <c r="X51" s="21">
        <v>17</v>
      </c>
      <c r="Y51" s="21">
        <v>18</v>
      </c>
      <c r="Z51" s="21">
        <v>19</v>
      </c>
      <c r="AA51" s="21">
        <v>20</v>
      </c>
      <c r="AB51" s="21">
        <v>21</v>
      </c>
      <c r="AC51" s="21">
        <v>22</v>
      </c>
      <c r="AD51" s="21">
        <v>23</v>
      </c>
      <c r="AE51" s="21">
        <v>24</v>
      </c>
      <c r="AF51" s="21">
        <v>25</v>
      </c>
      <c r="AG51" s="21">
        <v>26</v>
      </c>
      <c r="AH51" s="21">
        <v>27</v>
      </c>
      <c r="AI51" s="21">
        <v>28</v>
      </c>
      <c r="AJ51" s="21">
        <v>29</v>
      </c>
      <c r="AK51" s="21">
        <v>30</v>
      </c>
      <c r="AL51" s="21">
        <v>31</v>
      </c>
      <c r="AM51" s="21">
        <v>32</v>
      </c>
    </row>
    <row r="52" spans="2:57" x14ac:dyDescent="0.25">
      <c r="B52" s="187" t="s">
        <v>14</v>
      </c>
      <c r="C52" s="192"/>
      <c r="D52" s="192"/>
      <c r="E52" s="192"/>
      <c r="F52" s="210"/>
      <c r="G52" s="10">
        <v>1</v>
      </c>
      <c r="H52" s="7">
        <v>0.93</v>
      </c>
      <c r="I52" s="7">
        <v>0</v>
      </c>
      <c r="J52" s="7">
        <v>0</v>
      </c>
      <c r="K52" s="7">
        <v>0</v>
      </c>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7">
        <v>0</v>
      </c>
      <c r="AI52" s="7">
        <v>0</v>
      </c>
      <c r="AJ52" s="7">
        <v>0</v>
      </c>
      <c r="AK52" s="7">
        <v>0</v>
      </c>
      <c r="AL52" s="7">
        <v>0</v>
      </c>
      <c r="AM52" s="7">
        <v>0</v>
      </c>
    </row>
    <row r="53" spans="2:57" x14ac:dyDescent="0.25">
      <c r="B53" s="189" t="s">
        <v>15</v>
      </c>
      <c r="C53" s="167"/>
      <c r="D53" s="167"/>
      <c r="E53" s="167"/>
      <c r="F53" s="206"/>
      <c r="G53" s="11">
        <v>1</v>
      </c>
      <c r="H53" s="4">
        <v>0.97</v>
      </c>
      <c r="I53" s="4">
        <v>0.95</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row>
    <row r="54" spans="2:57" x14ac:dyDescent="0.25">
      <c r="B54" s="189" t="s">
        <v>16</v>
      </c>
      <c r="C54" s="167"/>
      <c r="D54" s="167"/>
      <c r="E54" s="167"/>
      <c r="F54" s="206"/>
      <c r="G54" s="11">
        <v>1</v>
      </c>
      <c r="H54" s="4">
        <v>0.98109999999999997</v>
      </c>
      <c r="I54" s="4">
        <v>0.96299999999999997</v>
      </c>
      <c r="J54" s="4">
        <v>0.94769999999999999</v>
      </c>
      <c r="K54" s="4">
        <v>0.93500000000000005</v>
      </c>
      <c r="L54" s="4">
        <v>0.92449999999999999</v>
      </c>
      <c r="M54" s="4">
        <v>0.91610000000000003</v>
      </c>
      <c r="N54" s="4">
        <v>0.90959999999999996</v>
      </c>
      <c r="O54" s="4">
        <v>0.90480000000000005</v>
      </c>
      <c r="P54" s="4">
        <v>0.90149999999999997</v>
      </c>
      <c r="Q54" s="4">
        <v>0.89939999999999998</v>
      </c>
      <c r="R54" s="4">
        <v>0.89829999999999999</v>
      </c>
      <c r="S54" s="4">
        <v>0.89810000000000001</v>
      </c>
      <c r="T54" s="4">
        <v>0.89849999999999997</v>
      </c>
      <c r="U54" s="4">
        <v>0.8992</v>
      </c>
      <c r="V54" s="4">
        <v>0.9002</v>
      </c>
      <c r="W54" s="4">
        <v>0.90110000000000001</v>
      </c>
      <c r="X54" s="4">
        <v>0.90180000000000005</v>
      </c>
      <c r="Y54" s="4">
        <v>0.90200000000000002</v>
      </c>
      <c r="Z54" s="4">
        <v>0.90149999999999997</v>
      </c>
      <c r="AA54" s="4">
        <v>0.9002</v>
      </c>
      <c r="AB54" s="4">
        <v>0</v>
      </c>
      <c r="AC54" s="4">
        <v>0</v>
      </c>
      <c r="AD54" s="4">
        <v>0</v>
      </c>
      <c r="AE54" s="4">
        <v>0</v>
      </c>
      <c r="AF54" s="4">
        <v>0</v>
      </c>
      <c r="AG54" s="4">
        <v>0</v>
      </c>
      <c r="AH54" s="4">
        <v>0</v>
      </c>
      <c r="AI54" s="4">
        <v>0</v>
      </c>
      <c r="AJ54" s="4">
        <v>0</v>
      </c>
      <c r="AK54" s="4">
        <v>0</v>
      </c>
      <c r="AL54" s="4">
        <v>0</v>
      </c>
      <c r="AM54" s="4">
        <v>0</v>
      </c>
    </row>
    <row r="55" spans="2:57" x14ac:dyDescent="0.25">
      <c r="B55" s="189" t="s">
        <v>17</v>
      </c>
      <c r="C55" s="167"/>
      <c r="D55" s="167"/>
      <c r="E55" s="167"/>
      <c r="F55" s="206"/>
      <c r="G55" s="11">
        <v>1</v>
      </c>
      <c r="H55" s="4">
        <v>0.96809999999999996</v>
      </c>
      <c r="I55" s="4">
        <v>0.94299999999999995</v>
      </c>
      <c r="J55" s="4">
        <v>0.92369999999999997</v>
      </c>
      <c r="K55" s="4">
        <v>0.90900000000000003</v>
      </c>
      <c r="L55" s="4">
        <v>0.89770000000000005</v>
      </c>
      <c r="M55" s="4">
        <v>0.88849999999999996</v>
      </c>
      <c r="N55" s="4">
        <v>0.88029999999999997</v>
      </c>
      <c r="O55" s="4">
        <v>0.87180000000000002</v>
      </c>
      <c r="P55" s="4">
        <v>0.86199999999999999</v>
      </c>
      <c r="Q55" s="4">
        <v>0.84940000000000004</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row>
    <row r="56" spans="2:57" x14ac:dyDescent="0.25">
      <c r="B56" s="189" t="s">
        <v>33</v>
      </c>
      <c r="C56" s="167"/>
      <c r="D56" s="167"/>
      <c r="E56" s="167"/>
      <c r="F56" s="206"/>
      <c r="G56" s="11">
        <v>1</v>
      </c>
      <c r="H56" s="4">
        <v>0.96089999999999998</v>
      </c>
      <c r="I56" s="4">
        <v>0.92120000000000002</v>
      </c>
      <c r="J56" s="4">
        <v>0.88829999999999998</v>
      </c>
      <c r="K56" s="4">
        <v>0.86140000000000005</v>
      </c>
      <c r="L56" s="4">
        <v>0.8397</v>
      </c>
      <c r="M56" s="4">
        <v>0.82250000000000001</v>
      </c>
      <c r="N56" s="4">
        <v>0.80910000000000004</v>
      </c>
      <c r="O56" s="4">
        <v>0.79890000000000005</v>
      </c>
      <c r="P56" s="4">
        <v>0.79120000000000001</v>
      </c>
      <c r="Q56" s="4">
        <v>0.78559999999999997</v>
      </c>
      <c r="R56" s="4">
        <v>0.78159999999999996</v>
      </c>
      <c r="S56" s="4">
        <v>0.77869999999999995</v>
      </c>
      <c r="T56" s="4">
        <v>0.77649999999999997</v>
      </c>
      <c r="U56" s="4">
        <v>0.77470000000000006</v>
      </c>
      <c r="V56" s="4">
        <v>0.77300000000000002</v>
      </c>
      <c r="W56" s="4">
        <v>0.7712</v>
      </c>
      <c r="X56" s="4">
        <v>0.76910000000000001</v>
      </c>
      <c r="Y56" s="4">
        <v>0.76649999999999996</v>
      </c>
      <c r="Z56" s="4">
        <v>0.76329999999999998</v>
      </c>
      <c r="AA56" s="4">
        <v>0.75949999999999995</v>
      </c>
      <c r="AB56" s="4">
        <v>0.75509999999999999</v>
      </c>
      <c r="AC56" s="4">
        <v>0.75009999999999999</v>
      </c>
      <c r="AD56" s="4">
        <v>0.74470000000000003</v>
      </c>
      <c r="AE56" s="4">
        <v>0.7389</v>
      </c>
      <c r="AF56" s="4">
        <v>0.73309999999999997</v>
      </c>
      <c r="AG56" s="4">
        <v>0.72740000000000005</v>
      </c>
      <c r="AH56" s="4">
        <v>0.72219999999999995</v>
      </c>
      <c r="AI56" s="4">
        <v>0</v>
      </c>
      <c r="AJ56" s="4">
        <v>0</v>
      </c>
      <c r="AK56" s="4">
        <v>0</v>
      </c>
      <c r="AL56" s="4">
        <v>0</v>
      </c>
      <c r="AM56" s="4">
        <v>0</v>
      </c>
    </row>
    <row r="57" spans="2:57" x14ac:dyDescent="0.25">
      <c r="B57" s="189" t="s">
        <v>34</v>
      </c>
      <c r="C57" s="167"/>
      <c r="D57" s="167"/>
      <c r="E57" s="167"/>
      <c r="F57" s="206"/>
      <c r="G57" s="11">
        <v>1</v>
      </c>
      <c r="H57" s="4">
        <v>0.95860000000000001</v>
      </c>
      <c r="I57" s="4">
        <v>0.9254</v>
      </c>
      <c r="J57" s="4">
        <v>0.8931</v>
      </c>
      <c r="K57" s="4">
        <v>0.86170000000000002</v>
      </c>
      <c r="L57" s="4">
        <v>0.83140000000000003</v>
      </c>
      <c r="M57" s="4">
        <v>0.80200000000000005</v>
      </c>
      <c r="N57" s="4">
        <v>0.77359999999999995</v>
      </c>
      <c r="O57" s="4">
        <v>0.74609999999999999</v>
      </c>
      <c r="P57" s="4">
        <v>0.71960000000000002</v>
      </c>
      <c r="Q57" s="4">
        <v>0.69410000000000005</v>
      </c>
      <c r="R57" s="4">
        <v>0.66949999999999998</v>
      </c>
      <c r="S57" s="4">
        <v>0.64600000000000002</v>
      </c>
      <c r="T57" s="4">
        <v>0.62339999999999995</v>
      </c>
      <c r="U57" s="4">
        <v>0.60170000000000001</v>
      </c>
      <c r="V57" s="4">
        <v>0.58109999999999995</v>
      </c>
      <c r="W57" s="4">
        <v>0.56140000000000001</v>
      </c>
      <c r="X57" s="4">
        <v>0.54259999999999997</v>
      </c>
      <c r="Y57" s="4">
        <v>0.52490000000000003</v>
      </c>
      <c r="Z57" s="4">
        <v>0.5081</v>
      </c>
      <c r="AA57" s="4">
        <v>0.49220000000000003</v>
      </c>
      <c r="AB57" s="4">
        <v>0.47739999999999999</v>
      </c>
      <c r="AC57" s="4">
        <v>0.46350000000000002</v>
      </c>
      <c r="AD57" s="4">
        <v>0.4506</v>
      </c>
      <c r="AE57" s="4">
        <v>0</v>
      </c>
      <c r="AF57" s="4">
        <v>0</v>
      </c>
      <c r="AG57" s="4">
        <v>0</v>
      </c>
      <c r="AH57" s="4">
        <v>0</v>
      </c>
      <c r="AI57" s="4">
        <v>0</v>
      </c>
      <c r="AJ57" s="4">
        <v>0</v>
      </c>
      <c r="AK57" s="4">
        <v>0</v>
      </c>
      <c r="AL57" s="4">
        <v>0</v>
      </c>
      <c r="AM57" s="4">
        <v>0</v>
      </c>
    </row>
    <row r="58" spans="2:57" x14ac:dyDescent="0.25">
      <c r="B58" s="189" t="s">
        <v>35</v>
      </c>
      <c r="C58" s="167"/>
      <c r="D58" s="167"/>
      <c r="E58" s="167"/>
      <c r="F58" s="206"/>
      <c r="G58" s="11">
        <v>1</v>
      </c>
      <c r="H58" s="4">
        <v>0.85170000000000001</v>
      </c>
      <c r="I58" s="4">
        <v>0.77039999999999997</v>
      </c>
      <c r="J58" s="4">
        <v>0.73040000000000005</v>
      </c>
      <c r="K58" s="4">
        <v>0.71030000000000004</v>
      </c>
      <c r="L58" s="4">
        <v>0.6966</v>
      </c>
      <c r="M58" s="4">
        <v>0.68189999999999995</v>
      </c>
      <c r="N58" s="4">
        <v>0.66359999999999997</v>
      </c>
      <c r="O58" s="4">
        <v>0.6421</v>
      </c>
      <c r="P58" s="4">
        <v>0.61960000000000004</v>
      </c>
      <c r="Q58" s="4">
        <v>0.59840000000000004</v>
      </c>
      <c r="R58" s="4">
        <v>0.57930000000000004</v>
      </c>
      <c r="S58" s="4">
        <v>0.56040000000000001</v>
      </c>
      <c r="T58" s="4">
        <v>0.53500000000000003</v>
      </c>
      <c r="U58" s="4">
        <v>0.4909</v>
      </c>
      <c r="V58" s="4">
        <v>0.40810000000000002</v>
      </c>
      <c r="W58" s="4">
        <v>0.25750000000000001</v>
      </c>
      <c r="X58" s="4">
        <v>0</v>
      </c>
      <c r="Y58" s="4">
        <v>0</v>
      </c>
      <c r="Z58" s="4">
        <v>0</v>
      </c>
      <c r="AA58" s="4">
        <v>0</v>
      </c>
      <c r="AB58" s="4">
        <v>0</v>
      </c>
      <c r="AC58" s="4">
        <v>0</v>
      </c>
      <c r="AD58" s="4">
        <v>0</v>
      </c>
      <c r="AE58" s="4">
        <v>0</v>
      </c>
      <c r="AF58" s="4">
        <v>0</v>
      </c>
      <c r="AG58" s="4">
        <v>0</v>
      </c>
      <c r="AH58" s="4">
        <v>0</v>
      </c>
      <c r="AI58" s="4">
        <v>0</v>
      </c>
      <c r="AJ58" s="4">
        <v>0</v>
      </c>
      <c r="AK58" s="4">
        <v>0</v>
      </c>
      <c r="AL58" s="4">
        <v>0</v>
      </c>
      <c r="AM58" s="4">
        <v>0</v>
      </c>
    </row>
    <row r="59" spans="2:57" x14ac:dyDescent="0.25">
      <c r="B59" s="189" t="s">
        <v>21</v>
      </c>
      <c r="C59" s="167"/>
      <c r="D59" s="167"/>
      <c r="E59" s="167"/>
      <c r="F59" s="206"/>
      <c r="G59" s="11">
        <v>1</v>
      </c>
      <c r="H59" s="4">
        <v>0.98670000000000002</v>
      </c>
      <c r="I59" s="4">
        <v>0.98019999999999996</v>
      </c>
      <c r="J59" s="4">
        <v>0.97599999999999998</v>
      </c>
      <c r="K59" s="4">
        <v>0.97370000000000001</v>
      </c>
      <c r="L59" s="4">
        <v>0.97250000000000003</v>
      </c>
      <c r="M59" s="4">
        <v>0.97199999999999998</v>
      </c>
      <c r="N59" s="4">
        <v>0.97189999999999999</v>
      </c>
      <c r="O59" s="4">
        <v>0.9718</v>
      </c>
      <c r="P59" s="4">
        <v>0.97150000000000003</v>
      </c>
      <c r="Q59" s="4">
        <v>0.97089999999999999</v>
      </c>
      <c r="R59" s="4">
        <v>0.9698</v>
      </c>
      <c r="S59" s="4">
        <v>0.96819999999999995</v>
      </c>
      <c r="T59" s="4">
        <v>0.96599999999999997</v>
      </c>
      <c r="U59" s="4">
        <v>0.96330000000000005</v>
      </c>
      <c r="V59" s="4">
        <v>0.96020000000000005</v>
      </c>
      <c r="W59" s="4">
        <v>0.95660000000000001</v>
      </c>
      <c r="X59" s="4">
        <v>0.95269999999999999</v>
      </c>
      <c r="Y59" s="4">
        <v>0.9486</v>
      </c>
      <c r="Z59" s="4">
        <v>0.94440000000000002</v>
      </c>
      <c r="AA59" s="4">
        <v>0.94010000000000005</v>
      </c>
      <c r="AB59" s="4">
        <v>0.93589999999999995</v>
      </c>
      <c r="AC59" s="4">
        <v>0.93179999999999996</v>
      </c>
      <c r="AD59" s="4">
        <v>0.92789999999999995</v>
      </c>
      <c r="AE59" s="4">
        <v>0.92420000000000002</v>
      </c>
      <c r="AF59" s="4">
        <v>0.92049999999999998</v>
      </c>
      <c r="AG59" s="4">
        <v>0.91700000000000004</v>
      </c>
      <c r="AH59" s="4">
        <v>0.91339999999999999</v>
      </c>
      <c r="AI59" s="4">
        <v>0.90949999999999998</v>
      </c>
      <c r="AJ59" s="4">
        <v>0.9052</v>
      </c>
      <c r="AK59" s="4">
        <v>0.9</v>
      </c>
      <c r="AL59" s="4">
        <v>0.89359999999999995</v>
      </c>
      <c r="AM59" s="4">
        <v>0.88539999999999996</v>
      </c>
      <c r="AN59">
        <v>0.87719999999999998</v>
      </c>
      <c r="AO59">
        <v>0.86899999999999999</v>
      </c>
      <c r="AP59">
        <v>0.86080000000000001</v>
      </c>
      <c r="AQ59">
        <v>0.85260000000000002</v>
      </c>
      <c r="AR59">
        <v>0.84440000000000004</v>
      </c>
      <c r="AS59">
        <v>0.83620000000000005</v>
      </c>
      <c r="AT59">
        <v>0.82799999999999996</v>
      </c>
      <c r="AU59">
        <v>0.81979999999999997</v>
      </c>
      <c r="AV59">
        <v>0.81159999999999999</v>
      </c>
      <c r="AW59">
        <v>0.8034</v>
      </c>
      <c r="AX59">
        <v>0.79520000000000002</v>
      </c>
      <c r="AY59">
        <v>0.78700000000000003</v>
      </c>
      <c r="AZ59">
        <v>0.77880000000000005</v>
      </c>
      <c r="BA59">
        <v>0.77059999999999995</v>
      </c>
      <c r="BB59">
        <v>0.76239999999999997</v>
      </c>
      <c r="BC59">
        <v>0.75419999999999998</v>
      </c>
      <c r="BD59">
        <v>0.746</v>
      </c>
      <c r="BE59">
        <v>0.73780000000000001</v>
      </c>
    </row>
    <row r="60" spans="2:57" ht="15.75" thickBot="1" x14ac:dyDescent="0.3">
      <c r="B60" s="182" t="s">
        <v>22</v>
      </c>
      <c r="C60" s="191"/>
      <c r="D60" s="191"/>
      <c r="E60" s="191"/>
      <c r="F60" s="207"/>
      <c r="G60" s="12">
        <v>1</v>
      </c>
      <c r="H60" s="5">
        <v>1</v>
      </c>
      <c r="I60" s="5">
        <v>0.99</v>
      </c>
      <c r="J60" s="5">
        <v>0.98</v>
      </c>
      <c r="K60" s="5">
        <v>0.98</v>
      </c>
      <c r="L60" s="5">
        <v>0.97</v>
      </c>
      <c r="M60" s="5">
        <v>0.96</v>
      </c>
      <c r="N60" s="5">
        <v>0.96</v>
      </c>
      <c r="O60" s="5">
        <v>0.95</v>
      </c>
      <c r="P60" s="5">
        <v>0.94</v>
      </c>
      <c r="Q60" s="5">
        <v>0.93</v>
      </c>
      <c r="R60" s="5">
        <v>0.92200000000000004</v>
      </c>
      <c r="S60" s="5">
        <v>0.91400000000000003</v>
      </c>
      <c r="T60" s="5">
        <v>0.90600000000000003</v>
      </c>
      <c r="U60" s="5">
        <v>0.89800000000000002</v>
      </c>
      <c r="V60" s="5">
        <v>0.89</v>
      </c>
      <c r="W60" s="5">
        <v>0.88200000000000001</v>
      </c>
      <c r="X60" s="5">
        <v>0.874</v>
      </c>
      <c r="Y60" s="5">
        <v>0.86599999999999999</v>
      </c>
      <c r="Z60" s="5">
        <v>0.85799999999999998</v>
      </c>
      <c r="AA60" s="5">
        <v>0.85</v>
      </c>
      <c r="AB60" s="5">
        <v>0.84250000000000003</v>
      </c>
      <c r="AC60" s="5">
        <v>0.83499999999999996</v>
      </c>
      <c r="AD60" s="5">
        <v>0.82750000000000001</v>
      </c>
      <c r="AE60" s="5">
        <v>0.82</v>
      </c>
      <c r="AF60" s="5">
        <v>0.8125</v>
      </c>
      <c r="AG60" s="5">
        <v>0.80500000000000005</v>
      </c>
      <c r="AH60" s="5">
        <v>0.79749999999999999</v>
      </c>
      <c r="AI60" s="5">
        <v>0.79</v>
      </c>
      <c r="AJ60" s="5">
        <v>0.78249999999999997</v>
      </c>
      <c r="AK60" s="5">
        <v>0.77500000000000002</v>
      </c>
      <c r="AL60" s="5">
        <v>0.77</v>
      </c>
      <c r="AM60" s="5">
        <v>0.76500000000000001</v>
      </c>
    </row>
    <row r="61" spans="2:57" ht="15.75" thickBot="1" x14ac:dyDescent="0.3"/>
    <row r="62" spans="2:57" ht="15.75" thickBot="1" x14ac:dyDescent="0.3">
      <c r="B62" s="200" t="s">
        <v>72</v>
      </c>
      <c r="C62" s="201"/>
      <c r="D62" s="201"/>
      <c r="E62" s="201"/>
      <c r="F62" s="201"/>
      <c r="G62" s="201"/>
      <c r="H62" s="201"/>
      <c r="I62" s="202"/>
    </row>
    <row r="63" spans="2:57" ht="15.75" thickBot="1" x14ac:dyDescent="0.3">
      <c r="B63" s="214" t="s">
        <v>73</v>
      </c>
      <c r="C63" s="215"/>
      <c r="D63" s="215"/>
      <c r="E63" s="215"/>
      <c r="F63" s="215"/>
      <c r="G63" s="14">
        <v>0</v>
      </c>
      <c r="H63" s="8">
        <v>1</v>
      </c>
      <c r="I63" s="8">
        <v>2</v>
      </c>
      <c r="J63" s="8">
        <v>3</v>
      </c>
      <c r="K63" s="8">
        <v>4</v>
      </c>
      <c r="L63" s="8">
        <v>5</v>
      </c>
      <c r="M63" s="8">
        <v>6</v>
      </c>
      <c r="N63" s="8">
        <v>7</v>
      </c>
      <c r="O63" s="8">
        <v>8</v>
      </c>
      <c r="P63" s="8">
        <v>9</v>
      </c>
      <c r="Q63" s="8">
        <v>10</v>
      </c>
      <c r="R63" s="8">
        <v>11</v>
      </c>
      <c r="S63" s="8">
        <v>12</v>
      </c>
      <c r="T63" s="8">
        <v>13</v>
      </c>
      <c r="U63" s="8">
        <v>14</v>
      </c>
      <c r="V63" s="8">
        <v>15</v>
      </c>
      <c r="W63" s="8">
        <v>16</v>
      </c>
      <c r="X63" s="8">
        <v>17</v>
      </c>
      <c r="Y63" s="8">
        <v>18</v>
      </c>
      <c r="Z63" s="8">
        <v>19</v>
      </c>
      <c r="AA63" s="8">
        <v>20</v>
      </c>
      <c r="AB63" s="8">
        <v>21</v>
      </c>
      <c r="AC63" s="8">
        <v>22</v>
      </c>
      <c r="AD63" s="8">
        <v>23</v>
      </c>
      <c r="AE63" s="8">
        <v>24</v>
      </c>
      <c r="AF63" s="8">
        <v>25</v>
      </c>
      <c r="AG63" s="8">
        <v>26</v>
      </c>
      <c r="AH63" s="8">
        <v>27</v>
      </c>
      <c r="AI63" s="8">
        <v>28</v>
      </c>
      <c r="AJ63" s="8">
        <v>29</v>
      </c>
      <c r="AK63" s="8">
        <v>30</v>
      </c>
      <c r="AL63" s="8">
        <v>31</v>
      </c>
      <c r="AM63" s="8">
        <v>32</v>
      </c>
      <c r="AN63" s="8">
        <v>33</v>
      </c>
      <c r="AO63" s="8">
        <v>34</v>
      </c>
      <c r="AP63" s="8">
        <v>35</v>
      </c>
      <c r="AQ63" s="8">
        <v>36</v>
      </c>
      <c r="AR63" s="8">
        <v>37</v>
      </c>
      <c r="AS63" s="8">
        <v>38</v>
      </c>
      <c r="AT63" s="8">
        <v>39</v>
      </c>
      <c r="AU63" s="9">
        <v>40</v>
      </c>
      <c r="AV63" s="8">
        <v>41</v>
      </c>
      <c r="AW63" s="8">
        <v>42</v>
      </c>
      <c r="AX63" s="9">
        <v>43</v>
      </c>
      <c r="AY63" s="8">
        <v>44</v>
      </c>
      <c r="AZ63" s="8">
        <v>45</v>
      </c>
      <c r="BA63" s="9">
        <v>46</v>
      </c>
      <c r="BB63" s="8">
        <v>47</v>
      </c>
      <c r="BC63" s="8">
        <v>48</v>
      </c>
      <c r="BD63" s="9">
        <v>49</v>
      </c>
      <c r="BE63" s="8">
        <v>50</v>
      </c>
    </row>
    <row r="64" spans="2:57" ht="15.75" thickBot="1" x14ac:dyDescent="0.3">
      <c r="B64" s="214" t="s">
        <v>32</v>
      </c>
      <c r="C64" s="215"/>
      <c r="D64" s="215"/>
      <c r="E64" s="215"/>
      <c r="F64" s="215"/>
      <c r="G64" s="33">
        <v>0</v>
      </c>
      <c r="H64" s="34">
        <v>0.3</v>
      </c>
      <c r="I64" s="34">
        <v>0.6</v>
      </c>
      <c r="J64" s="34">
        <v>1</v>
      </c>
      <c r="K64" s="34">
        <v>1.3</v>
      </c>
      <c r="L64" s="34">
        <v>1.6</v>
      </c>
      <c r="M64" s="34">
        <v>1.9</v>
      </c>
      <c r="N64" s="34">
        <v>2.2999999999999998</v>
      </c>
      <c r="O64" s="34">
        <v>2.6</v>
      </c>
      <c r="P64" s="34">
        <v>2.9</v>
      </c>
      <c r="Q64" s="34">
        <v>3.2</v>
      </c>
      <c r="R64" s="34">
        <v>3.5</v>
      </c>
      <c r="S64" s="34">
        <v>3.9</v>
      </c>
      <c r="T64" s="34">
        <v>4.2</v>
      </c>
      <c r="U64" s="34">
        <v>4.5</v>
      </c>
      <c r="V64" s="34">
        <v>4.8</v>
      </c>
      <c r="W64" s="34">
        <v>5.2</v>
      </c>
      <c r="X64" s="34">
        <v>5.5</v>
      </c>
      <c r="Y64" s="34">
        <v>5.8</v>
      </c>
      <c r="Z64" s="34">
        <v>6.1</v>
      </c>
      <c r="AA64" s="34">
        <v>6.5</v>
      </c>
      <c r="AB64" s="34">
        <v>6.8</v>
      </c>
      <c r="AC64" s="34">
        <v>7.1</v>
      </c>
      <c r="AD64" s="34">
        <v>7.4</v>
      </c>
      <c r="AE64" s="34">
        <v>7.7</v>
      </c>
      <c r="AF64" s="34">
        <v>8.1</v>
      </c>
      <c r="AG64" s="34">
        <v>8.4</v>
      </c>
      <c r="AH64" s="34">
        <v>8.6999999999999993</v>
      </c>
      <c r="AI64" s="34">
        <v>9</v>
      </c>
      <c r="AJ64" s="34">
        <v>9.4</v>
      </c>
      <c r="AK64" s="34">
        <v>9.6999999999999993</v>
      </c>
      <c r="AL64" s="34">
        <v>1</v>
      </c>
      <c r="AM64" s="34">
        <v>10.3</v>
      </c>
      <c r="AN64" s="34">
        <v>10.6</v>
      </c>
      <c r="AO64" s="34">
        <v>11</v>
      </c>
      <c r="AP64" s="34">
        <v>1.3</v>
      </c>
      <c r="AQ64" s="34">
        <v>11.6</v>
      </c>
      <c r="AR64" s="34">
        <v>11.9</v>
      </c>
      <c r="AS64" s="34">
        <v>12.3</v>
      </c>
      <c r="AT64" s="34">
        <v>12.6</v>
      </c>
      <c r="AU64" s="35">
        <v>12.9</v>
      </c>
      <c r="AV64" s="34">
        <v>13.2</v>
      </c>
      <c r="AW64" s="34">
        <v>13.5</v>
      </c>
      <c r="AX64" s="35">
        <v>13.8</v>
      </c>
      <c r="AY64" s="34">
        <v>14.1</v>
      </c>
      <c r="AZ64" s="34">
        <v>14.4</v>
      </c>
      <c r="BA64" s="35">
        <v>14.7</v>
      </c>
      <c r="BB64" s="34">
        <v>15</v>
      </c>
      <c r="BC64" s="34">
        <v>15.3</v>
      </c>
      <c r="BD64" s="35">
        <v>15.6</v>
      </c>
      <c r="BE64" s="34">
        <v>15.9</v>
      </c>
    </row>
    <row r="65" spans="2:53" x14ac:dyDescent="0.25">
      <c r="B65" s="187" t="s">
        <v>14</v>
      </c>
      <c r="C65" s="192"/>
      <c r="D65" s="192"/>
      <c r="E65" s="192"/>
      <c r="F65" s="210"/>
      <c r="G65" s="30">
        <f t="shared" ref="G65:G73" si="18">100-G40</f>
        <v>0</v>
      </c>
      <c r="H65" s="31">
        <f t="shared" ref="H65:AU71" si="19">100-H40</f>
        <v>50</v>
      </c>
      <c r="I65" s="31">
        <f t="shared" si="19"/>
        <v>100</v>
      </c>
      <c r="J65" s="31">
        <f t="shared" si="19"/>
        <v>100</v>
      </c>
      <c r="K65" s="31">
        <f t="shared" si="19"/>
        <v>100</v>
      </c>
      <c r="L65" s="31">
        <f t="shared" si="19"/>
        <v>100</v>
      </c>
      <c r="M65" s="31">
        <f t="shared" si="19"/>
        <v>100</v>
      </c>
      <c r="N65" s="31">
        <f t="shared" si="19"/>
        <v>100</v>
      </c>
      <c r="O65" s="31">
        <f t="shared" si="19"/>
        <v>100</v>
      </c>
      <c r="P65" s="31">
        <f t="shared" si="19"/>
        <v>100</v>
      </c>
      <c r="Q65" s="31">
        <f t="shared" si="19"/>
        <v>100</v>
      </c>
      <c r="R65" s="31">
        <f t="shared" si="19"/>
        <v>100</v>
      </c>
      <c r="S65" s="31">
        <f t="shared" si="19"/>
        <v>100</v>
      </c>
      <c r="T65" s="31">
        <f t="shared" si="19"/>
        <v>100</v>
      </c>
      <c r="U65" s="31">
        <f t="shared" si="19"/>
        <v>100</v>
      </c>
      <c r="V65" s="31">
        <f t="shared" si="19"/>
        <v>100</v>
      </c>
      <c r="W65" s="31">
        <f t="shared" si="19"/>
        <v>100</v>
      </c>
      <c r="X65" s="31">
        <f t="shared" si="19"/>
        <v>100</v>
      </c>
      <c r="Y65" s="31">
        <f t="shared" si="19"/>
        <v>100</v>
      </c>
      <c r="Z65" s="31">
        <f t="shared" si="19"/>
        <v>100</v>
      </c>
      <c r="AA65" s="31">
        <f t="shared" si="19"/>
        <v>100</v>
      </c>
      <c r="AB65" s="31">
        <f t="shared" si="19"/>
        <v>100</v>
      </c>
      <c r="AC65" s="31">
        <f t="shared" si="19"/>
        <v>100</v>
      </c>
      <c r="AD65" s="31">
        <f t="shared" si="19"/>
        <v>100</v>
      </c>
      <c r="AE65" s="31">
        <f t="shared" si="19"/>
        <v>100</v>
      </c>
      <c r="AF65" s="31">
        <f t="shared" si="19"/>
        <v>100</v>
      </c>
      <c r="AG65" s="31">
        <f t="shared" si="19"/>
        <v>100</v>
      </c>
      <c r="AH65" s="31">
        <f t="shared" si="19"/>
        <v>100</v>
      </c>
      <c r="AI65" s="31">
        <f t="shared" si="19"/>
        <v>100</v>
      </c>
      <c r="AJ65" s="31">
        <f t="shared" si="19"/>
        <v>100</v>
      </c>
      <c r="AK65" s="31">
        <f t="shared" si="19"/>
        <v>100</v>
      </c>
      <c r="AL65" s="31">
        <f t="shared" si="19"/>
        <v>100</v>
      </c>
      <c r="AM65" s="31">
        <f t="shared" si="19"/>
        <v>100</v>
      </c>
      <c r="AN65" s="31">
        <f t="shared" si="19"/>
        <v>100</v>
      </c>
      <c r="AO65" s="31">
        <f t="shared" si="19"/>
        <v>100</v>
      </c>
      <c r="AP65" s="31">
        <f t="shared" si="19"/>
        <v>100</v>
      </c>
      <c r="AQ65" s="31">
        <f t="shared" si="19"/>
        <v>100</v>
      </c>
      <c r="AR65" s="31">
        <f t="shared" si="19"/>
        <v>100</v>
      </c>
      <c r="AS65" s="31">
        <f t="shared" si="19"/>
        <v>100</v>
      </c>
      <c r="AT65" s="31">
        <f t="shared" si="19"/>
        <v>100</v>
      </c>
      <c r="AU65" s="32">
        <f t="shared" si="19"/>
        <v>100</v>
      </c>
    </row>
    <row r="66" spans="2:53" x14ac:dyDescent="0.25">
      <c r="B66" s="189" t="s">
        <v>15</v>
      </c>
      <c r="C66" s="167"/>
      <c r="D66" s="167"/>
      <c r="E66" s="167"/>
      <c r="F66" s="206"/>
      <c r="G66" s="25">
        <f t="shared" si="18"/>
        <v>0</v>
      </c>
      <c r="H66" s="22">
        <f t="shared" ref="H66:V66" si="20">100-H41</f>
        <v>22</v>
      </c>
      <c r="I66" s="22">
        <f t="shared" si="20"/>
        <v>50.000000000000007</v>
      </c>
      <c r="J66" s="22">
        <f t="shared" si="20"/>
        <v>100</v>
      </c>
      <c r="K66" s="22">
        <f t="shared" si="20"/>
        <v>100</v>
      </c>
      <c r="L66" s="22">
        <f t="shared" si="20"/>
        <v>100</v>
      </c>
      <c r="M66" s="22">
        <f t="shared" si="20"/>
        <v>100</v>
      </c>
      <c r="N66" s="22">
        <f t="shared" si="20"/>
        <v>100</v>
      </c>
      <c r="O66" s="22">
        <f t="shared" si="20"/>
        <v>100</v>
      </c>
      <c r="P66" s="22">
        <f t="shared" si="20"/>
        <v>100</v>
      </c>
      <c r="Q66" s="22">
        <f t="shared" si="20"/>
        <v>100</v>
      </c>
      <c r="R66" s="22">
        <f t="shared" si="20"/>
        <v>100</v>
      </c>
      <c r="S66" s="22">
        <f t="shared" si="20"/>
        <v>100</v>
      </c>
      <c r="T66" s="22">
        <f t="shared" si="20"/>
        <v>100</v>
      </c>
      <c r="U66" s="22">
        <f t="shared" si="20"/>
        <v>100</v>
      </c>
      <c r="V66" s="22">
        <f t="shared" si="20"/>
        <v>100</v>
      </c>
      <c r="W66" s="22">
        <f t="shared" si="19"/>
        <v>100</v>
      </c>
      <c r="X66" s="22">
        <f t="shared" si="19"/>
        <v>100</v>
      </c>
      <c r="Y66" s="22">
        <f t="shared" si="19"/>
        <v>100</v>
      </c>
      <c r="Z66" s="22">
        <f t="shared" si="19"/>
        <v>100</v>
      </c>
      <c r="AA66" s="22">
        <f t="shared" si="19"/>
        <v>100</v>
      </c>
      <c r="AB66" s="22">
        <f t="shared" si="19"/>
        <v>100</v>
      </c>
      <c r="AC66" s="22">
        <f t="shared" si="19"/>
        <v>100</v>
      </c>
      <c r="AD66" s="22">
        <f t="shared" si="19"/>
        <v>100</v>
      </c>
      <c r="AE66" s="22">
        <f t="shared" si="19"/>
        <v>100</v>
      </c>
      <c r="AF66" s="22">
        <f t="shared" si="19"/>
        <v>100</v>
      </c>
      <c r="AG66" s="22">
        <f t="shared" si="19"/>
        <v>100</v>
      </c>
      <c r="AH66" s="22">
        <f t="shared" si="19"/>
        <v>100</v>
      </c>
      <c r="AI66" s="22">
        <f t="shared" si="19"/>
        <v>100</v>
      </c>
      <c r="AJ66" s="22">
        <f t="shared" si="19"/>
        <v>100</v>
      </c>
      <c r="AK66" s="22">
        <f t="shared" si="19"/>
        <v>100</v>
      </c>
      <c r="AL66" s="22">
        <f t="shared" si="19"/>
        <v>100</v>
      </c>
      <c r="AM66" s="22">
        <f t="shared" si="19"/>
        <v>100</v>
      </c>
      <c r="AN66" s="22">
        <f t="shared" si="19"/>
        <v>100</v>
      </c>
      <c r="AO66" s="22">
        <f t="shared" si="19"/>
        <v>100</v>
      </c>
      <c r="AP66" s="22">
        <f t="shared" si="19"/>
        <v>100</v>
      </c>
      <c r="AQ66" s="22">
        <f t="shared" si="19"/>
        <v>100</v>
      </c>
      <c r="AR66" s="22">
        <f t="shared" si="19"/>
        <v>100</v>
      </c>
      <c r="AS66" s="22">
        <f t="shared" si="19"/>
        <v>100</v>
      </c>
      <c r="AT66" s="22">
        <f t="shared" si="19"/>
        <v>100</v>
      </c>
      <c r="AU66" s="26">
        <f t="shared" si="19"/>
        <v>100</v>
      </c>
    </row>
    <row r="67" spans="2:53" x14ac:dyDescent="0.25">
      <c r="B67" s="189" t="s">
        <v>16</v>
      </c>
      <c r="C67" s="167"/>
      <c r="D67" s="167"/>
      <c r="E67" s="167"/>
      <c r="F67" s="206"/>
      <c r="G67" s="25">
        <f t="shared" si="18"/>
        <v>0</v>
      </c>
      <c r="H67" s="22">
        <f t="shared" si="19"/>
        <v>0</v>
      </c>
      <c r="I67" s="22">
        <f t="shared" si="19"/>
        <v>0</v>
      </c>
      <c r="J67" s="22">
        <f t="shared" si="19"/>
        <v>0</v>
      </c>
      <c r="K67" s="22">
        <f t="shared" si="19"/>
        <v>0.18999999999999773</v>
      </c>
      <c r="L67" s="22">
        <f t="shared" si="19"/>
        <v>0.50999999999999091</v>
      </c>
      <c r="M67" s="22">
        <f t="shared" si="19"/>
        <v>0.9299999999999784</v>
      </c>
      <c r="N67" s="22">
        <f t="shared" si="19"/>
        <v>1.359999999999971</v>
      </c>
      <c r="O67" s="22">
        <f t="shared" si="19"/>
        <v>1.7699999999999818</v>
      </c>
      <c r="P67" s="22">
        <f t="shared" si="19"/>
        <v>2.0999999999999801</v>
      </c>
      <c r="Q67" s="22">
        <f t="shared" si="19"/>
        <v>2.359999999999971</v>
      </c>
      <c r="R67" s="22">
        <f t="shared" si="19"/>
        <v>2.5599999999999739</v>
      </c>
      <c r="S67" s="22">
        <f t="shared" si="19"/>
        <v>2.8099999999999739</v>
      </c>
      <c r="T67" s="22">
        <f t="shared" si="19"/>
        <v>3.2799999999999727</v>
      </c>
      <c r="U67" s="22">
        <f t="shared" si="19"/>
        <v>4.2299999999999613</v>
      </c>
      <c r="V67" s="22">
        <f t="shared" si="19"/>
        <v>6.0299999999999585</v>
      </c>
      <c r="W67" s="22">
        <f t="shared" si="19"/>
        <v>9.1699999999999591</v>
      </c>
      <c r="X67" s="22">
        <f t="shared" si="19"/>
        <v>14.279999999999959</v>
      </c>
      <c r="Y67" s="22">
        <f t="shared" si="19"/>
        <v>22.119999999999962</v>
      </c>
      <c r="Z67" s="22">
        <f t="shared" si="19"/>
        <v>33.659999999999968</v>
      </c>
      <c r="AA67" s="22">
        <f t="shared" si="19"/>
        <v>49.999999999999979</v>
      </c>
      <c r="AB67" s="22">
        <f t="shared" si="19"/>
        <v>100</v>
      </c>
      <c r="AC67" s="22">
        <f t="shared" si="19"/>
        <v>100</v>
      </c>
      <c r="AD67" s="22">
        <f t="shared" si="19"/>
        <v>100</v>
      </c>
      <c r="AE67" s="22">
        <f t="shared" si="19"/>
        <v>100</v>
      </c>
      <c r="AF67" s="22">
        <f t="shared" si="19"/>
        <v>100</v>
      </c>
      <c r="AG67" s="22">
        <f t="shared" si="19"/>
        <v>100</v>
      </c>
      <c r="AH67" s="22">
        <f t="shared" si="19"/>
        <v>100</v>
      </c>
      <c r="AI67" s="22">
        <f t="shared" si="19"/>
        <v>100</v>
      </c>
      <c r="AJ67" s="22">
        <f t="shared" si="19"/>
        <v>100</v>
      </c>
      <c r="AK67" s="22">
        <f t="shared" si="19"/>
        <v>100</v>
      </c>
      <c r="AL67" s="22">
        <f t="shared" si="19"/>
        <v>100</v>
      </c>
      <c r="AM67" s="22">
        <f t="shared" si="19"/>
        <v>100</v>
      </c>
      <c r="AN67" s="22">
        <f t="shared" si="19"/>
        <v>100</v>
      </c>
      <c r="AO67" s="22">
        <f t="shared" si="19"/>
        <v>100</v>
      </c>
      <c r="AP67" s="22">
        <f t="shared" si="19"/>
        <v>100</v>
      </c>
      <c r="AQ67" s="22">
        <f t="shared" si="19"/>
        <v>100</v>
      </c>
      <c r="AR67" s="22">
        <f t="shared" si="19"/>
        <v>100</v>
      </c>
      <c r="AS67" s="22">
        <f t="shared" si="19"/>
        <v>100</v>
      </c>
      <c r="AT67" s="22">
        <f t="shared" si="19"/>
        <v>100</v>
      </c>
      <c r="AU67" s="26">
        <f t="shared" si="19"/>
        <v>100</v>
      </c>
    </row>
    <row r="68" spans="2:53" x14ac:dyDescent="0.25">
      <c r="B68" s="189" t="s">
        <v>17</v>
      </c>
      <c r="C68" s="167"/>
      <c r="D68" s="167"/>
      <c r="E68" s="167"/>
      <c r="F68" s="206"/>
      <c r="G68" s="25">
        <f t="shared" si="18"/>
        <v>0</v>
      </c>
      <c r="H68" s="22">
        <f t="shared" si="19"/>
        <v>1.2399999999999949</v>
      </c>
      <c r="I68" s="22">
        <f t="shared" si="19"/>
        <v>1.7000000000000028</v>
      </c>
      <c r="J68" s="22">
        <f t="shared" si="19"/>
        <v>2.2800000000000011</v>
      </c>
      <c r="K68" s="22">
        <f t="shared" si="19"/>
        <v>3.2000000000000028</v>
      </c>
      <c r="L68" s="22">
        <f t="shared" si="19"/>
        <v>4.3700000000000045</v>
      </c>
      <c r="M68" s="22">
        <f t="shared" si="19"/>
        <v>5.8800000000000097</v>
      </c>
      <c r="N68" s="22">
        <f t="shared" si="19"/>
        <v>8.4800000000000182</v>
      </c>
      <c r="O68" s="22">
        <f t="shared" si="19"/>
        <v>14.04000000000002</v>
      </c>
      <c r="P68" s="22">
        <f t="shared" si="19"/>
        <v>26.030000000000015</v>
      </c>
      <c r="Q68" s="22">
        <f t="shared" si="19"/>
        <v>49.990000000000016</v>
      </c>
      <c r="R68" s="22">
        <f t="shared" si="19"/>
        <v>100</v>
      </c>
      <c r="S68" s="22">
        <f t="shared" si="19"/>
        <v>100</v>
      </c>
      <c r="T68" s="22">
        <f t="shared" si="19"/>
        <v>100</v>
      </c>
      <c r="U68" s="22">
        <f t="shared" si="19"/>
        <v>100</v>
      </c>
      <c r="V68" s="22">
        <f t="shared" si="19"/>
        <v>100</v>
      </c>
      <c r="W68" s="22">
        <f t="shared" si="19"/>
        <v>100</v>
      </c>
      <c r="X68" s="22">
        <f t="shared" si="19"/>
        <v>100</v>
      </c>
      <c r="Y68" s="22">
        <f t="shared" si="19"/>
        <v>100</v>
      </c>
      <c r="Z68" s="22">
        <f t="shared" si="19"/>
        <v>100</v>
      </c>
      <c r="AA68" s="22">
        <f t="shared" si="19"/>
        <v>100</v>
      </c>
      <c r="AB68" s="22">
        <f t="shared" si="19"/>
        <v>100</v>
      </c>
      <c r="AC68" s="22">
        <f t="shared" si="19"/>
        <v>100</v>
      </c>
      <c r="AD68" s="22">
        <f t="shared" si="19"/>
        <v>100</v>
      </c>
      <c r="AE68" s="22">
        <f t="shared" si="19"/>
        <v>100</v>
      </c>
      <c r="AF68" s="22">
        <f t="shared" si="19"/>
        <v>100</v>
      </c>
      <c r="AG68" s="22">
        <f t="shared" si="19"/>
        <v>100</v>
      </c>
      <c r="AH68" s="22">
        <f t="shared" si="19"/>
        <v>100</v>
      </c>
      <c r="AI68" s="22">
        <f t="shared" si="19"/>
        <v>100</v>
      </c>
      <c r="AJ68" s="22">
        <f t="shared" si="19"/>
        <v>100</v>
      </c>
      <c r="AK68" s="22">
        <f t="shared" si="19"/>
        <v>100</v>
      </c>
      <c r="AL68" s="22">
        <f t="shared" si="19"/>
        <v>100</v>
      </c>
      <c r="AM68" s="22">
        <f t="shared" si="19"/>
        <v>100</v>
      </c>
      <c r="AN68" s="22">
        <f t="shared" si="19"/>
        <v>100</v>
      </c>
      <c r="AO68" s="22">
        <f t="shared" si="19"/>
        <v>100</v>
      </c>
      <c r="AP68" s="22">
        <f t="shared" si="19"/>
        <v>100</v>
      </c>
      <c r="AQ68" s="22">
        <f t="shared" si="19"/>
        <v>100</v>
      </c>
      <c r="AR68" s="22">
        <f t="shared" si="19"/>
        <v>100</v>
      </c>
      <c r="AS68" s="22">
        <f t="shared" si="19"/>
        <v>100</v>
      </c>
      <c r="AT68" s="22">
        <f t="shared" si="19"/>
        <v>100</v>
      </c>
      <c r="AU68" s="26">
        <f t="shared" si="19"/>
        <v>100</v>
      </c>
    </row>
    <row r="69" spans="2:53" x14ac:dyDescent="0.25">
      <c r="B69" s="189" t="s">
        <v>33</v>
      </c>
      <c r="C69" s="167"/>
      <c r="D69" s="167"/>
      <c r="E69" s="167"/>
      <c r="F69" s="206"/>
      <c r="G69" s="25">
        <f t="shared" si="18"/>
        <v>0</v>
      </c>
      <c r="H69" s="22">
        <f t="shared" si="19"/>
        <v>1.0100000000000051</v>
      </c>
      <c r="I69" s="22">
        <f t="shared" si="19"/>
        <v>1.7700000000000102</v>
      </c>
      <c r="J69" s="22">
        <f t="shared" si="19"/>
        <v>2.519999999999996</v>
      </c>
      <c r="K69" s="22">
        <f t="shared" si="19"/>
        <v>3.3900000000000006</v>
      </c>
      <c r="L69" s="22">
        <f t="shared" si="19"/>
        <v>4.4799999999999898</v>
      </c>
      <c r="M69" s="22">
        <f t="shared" si="19"/>
        <v>5.8599999999999994</v>
      </c>
      <c r="N69" s="22">
        <f t="shared" si="19"/>
        <v>7.5499999999999972</v>
      </c>
      <c r="O69" s="22">
        <f t="shared" si="19"/>
        <v>9.5899999999999892</v>
      </c>
      <c r="P69" s="22">
        <f t="shared" si="19"/>
        <v>11.949999999999989</v>
      </c>
      <c r="Q69" s="22">
        <f t="shared" si="19"/>
        <v>14.609999999999985</v>
      </c>
      <c r="R69" s="22">
        <f t="shared" si="19"/>
        <v>17.539999999999992</v>
      </c>
      <c r="S69" s="22">
        <f t="shared" si="19"/>
        <v>20.689999999999984</v>
      </c>
      <c r="T69" s="22">
        <f t="shared" si="19"/>
        <v>24.019999999999982</v>
      </c>
      <c r="U69" s="22">
        <f t="shared" si="19"/>
        <v>27.47999999999999</v>
      </c>
      <c r="V69" s="22">
        <f t="shared" si="19"/>
        <v>31.049999999999983</v>
      </c>
      <c r="W69" s="22">
        <f t="shared" si="19"/>
        <v>34.679999999999978</v>
      </c>
      <c r="X69" s="22">
        <f t="shared" si="19"/>
        <v>38.369999999999983</v>
      </c>
      <c r="Y69" s="22">
        <f t="shared" si="19"/>
        <v>42.129999999999981</v>
      </c>
      <c r="Z69" s="22">
        <f t="shared" si="19"/>
        <v>45.979999999999983</v>
      </c>
      <c r="AA69" s="22">
        <f t="shared" si="19"/>
        <v>49.999999999999986</v>
      </c>
      <c r="AB69" s="22">
        <f t="shared" si="19"/>
        <v>54.269999999999989</v>
      </c>
      <c r="AC69" s="22">
        <f t="shared" si="19"/>
        <v>58.919999999999987</v>
      </c>
      <c r="AD69" s="22">
        <f t="shared" si="19"/>
        <v>64.13</v>
      </c>
      <c r="AE69" s="22">
        <f t="shared" si="19"/>
        <v>70.11999999999999</v>
      </c>
      <c r="AF69" s="22">
        <f t="shared" si="19"/>
        <v>77.149999999999991</v>
      </c>
      <c r="AG69" s="22">
        <f t="shared" si="19"/>
        <v>85.55</v>
      </c>
      <c r="AH69" s="22">
        <f t="shared" si="19"/>
        <v>95.71</v>
      </c>
      <c r="AI69" s="22">
        <f t="shared" si="19"/>
        <v>100</v>
      </c>
      <c r="AJ69" s="22">
        <f t="shared" si="19"/>
        <v>100</v>
      </c>
      <c r="AK69" s="22">
        <f t="shared" si="19"/>
        <v>100</v>
      </c>
      <c r="AL69" s="22">
        <f t="shared" si="19"/>
        <v>100</v>
      </c>
      <c r="AM69" s="22">
        <f t="shared" si="19"/>
        <v>100</v>
      </c>
      <c r="AN69" s="22">
        <f t="shared" si="19"/>
        <v>100</v>
      </c>
      <c r="AO69" s="22">
        <f t="shared" si="19"/>
        <v>100</v>
      </c>
      <c r="AP69" s="22">
        <f t="shared" si="19"/>
        <v>100</v>
      </c>
      <c r="AQ69" s="22">
        <f t="shared" si="19"/>
        <v>100</v>
      </c>
      <c r="AR69" s="22">
        <f t="shared" si="19"/>
        <v>100</v>
      </c>
      <c r="AS69" s="22">
        <f t="shared" si="19"/>
        <v>100</v>
      </c>
      <c r="AT69" s="22">
        <f t="shared" si="19"/>
        <v>100</v>
      </c>
      <c r="AU69" s="26">
        <f t="shared" si="19"/>
        <v>100</v>
      </c>
    </row>
    <row r="70" spans="2:53" x14ac:dyDescent="0.25">
      <c r="B70" s="189" t="s">
        <v>34</v>
      </c>
      <c r="C70" s="167"/>
      <c r="D70" s="167"/>
      <c r="E70" s="167"/>
      <c r="F70" s="206"/>
      <c r="G70" s="25">
        <f t="shared" si="18"/>
        <v>0</v>
      </c>
      <c r="H70" s="22">
        <f t="shared" si="19"/>
        <v>0.96999999999999886</v>
      </c>
      <c r="I70" s="22">
        <f t="shared" si="19"/>
        <v>1.6199999999999903</v>
      </c>
      <c r="J70" s="22">
        <f t="shared" si="19"/>
        <v>2.4399999999999977</v>
      </c>
      <c r="K70" s="22">
        <f t="shared" si="19"/>
        <v>3.6599999999999966</v>
      </c>
      <c r="L70" s="22">
        <f t="shared" si="19"/>
        <v>5.4099999999999966</v>
      </c>
      <c r="M70" s="22">
        <f t="shared" si="19"/>
        <v>7.6999999999999886</v>
      </c>
      <c r="N70" s="22">
        <f t="shared" si="19"/>
        <v>10.47999999999999</v>
      </c>
      <c r="O70" s="22">
        <f t="shared" si="19"/>
        <v>13.639999999999986</v>
      </c>
      <c r="P70" s="22">
        <f t="shared" si="19"/>
        <v>17.019999999999996</v>
      </c>
      <c r="Q70" s="22">
        <f t="shared" si="19"/>
        <v>20.449999999999989</v>
      </c>
      <c r="R70" s="22">
        <f t="shared" si="19"/>
        <v>23.779999999999987</v>
      </c>
      <c r="S70" s="22">
        <f t="shared" si="19"/>
        <v>26.859999999999985</v>
      </c>
      <c r="T70" s="22">
        <f t="shared" si="19"/>
        <v>29.589999999999989</v>
      </c>
      <c r="U70" s="22">
        <f t="shared" si="19"/>
        <v>31.949999999999989</v>
      </c>
      <c r="V70" s="22">
        <f t="shared" si="19"/>
        <v>33.989999999999981</v>
      </c>
      <c r="W70" s="22">
        <f t="shared" si="19"/>
        <v>35.879999999999981</v>
      </c>
      <c r="X70" s="22">
        <f t="shared" si="19"/>
        <v>37.909999999999975</v>
      </c>
      <c r="Y70" s="22">
        <f t="shared" si="19"/>
        <v>40.499999999999979</v>
      </c>
      <c r="Z70" s="22">
        <f t="shared" si="19"/>
        <v>44.269999999999975</v>
      </c>
      <c r="AA70" s="22">
        <f t="shared" si="19"/>
        <v>49.999999999999979</v>
      </c>
      <c r="AB70" s="22">
        <f t="shared" si="19"/>
        <v>58.709999999999987</v>
      </c>
      <c r="AC70" s="22">
        <f t="shared" si="19"/>
        <v>71.609999999999985</v>
      </c>
      <c r="AD70" s="22">
        <f t="shared" si="19"/>
        <v>90.199999999999989</v>
      </c>
      <c r="AE70" s="22">
        <f t="shared" si="19"/>
        <v>100</v>
      </c>
      <c r="AF70" s="22">
        <f t="shared" si="19"/>
        <v>100</v>
      </c>
      <c r="AG70" s="22">
        <f t="shared" si="19"/>
        <v>100</v>
      </c>
      <c r="AH70" s="22">
        <f t="shared" si="19"/>
        <v>100</v>
      </c>
      <c r="AI70" s="22">
        <f t="shared" si="19"/>
        <v>100</v>
      </c>
      <c r="AJ70" s="22">
        <f t="shared" si="19"/>
        <v>100</v>
      </c>
      <c r="AK70" s="22">
        <f t="shared" si="19"/>
        <v>100</v>
      </c>
      <c r="AL70" s="22">
        <f t="shared" si="19"/>
        <v>100</v>
      </c>
      <c r="AM70" s="22">
        <f t="shared" si="19"/>
        <v>100</v>
      </c>
      <c r="AN70" s="22">
        <f t="shared" si="19"/>
        <v>100</v>
      </c>
      <c r="AO70" s="22">
        <f t="shared" si="19"/>
        <v>100</v>
      </c>
      <c r="AP70" s="22">
        <f t="shared" si="19"/>
        <v>100</v>
      </c>
      <c r="AQ70" s="22">
        <f t="shared" si="19"/>
        <v>100</v>
      </c>
      <c r="AR70" s="22">
        <f t="shared" si="19"/>
        <v>100</v>
      </c>
      <c r="AS70" s="22">
        <f t="shared" si="19"/>
        <v>100</v>
      </c>
      <c r="AT70" s="22">
        <f t="shared" si="19"/>
        <v>100</v>
      </c>
      <c r="AU70" s="26">
        <f t="shared" si="19"/>
        <v>100</v>
      </c>
    </row>
    <row r="71" spans="2:53" x14ac:dyDescent="0.25">
      <c r="B71" s="189" t="s">
        <v>35</v>
      </c>
      <c r="C71" s="167"/>
      <c r="D71" s="167"/>
      <c r="E71" s="167"/>
      <c r="F71" s="206"/>
      <c r="G71" s="25">
        <f t="shared" si="18"/>
        <v>0</v>
      </c>
      <c r="H71" s="22">
        <f t="shared" si="19"/>
        <v>0.95111848231198337</v>
      </c>
      <c r="I71" s="22">
        <f t="shared" si="19"/>
        <v>1.9395730934619877</v>
      </c>
      <c r="J71" s="22">
        <f t="shared" si="19"/>
        <v>2.4072981723759881</v>
      </c>
      <c r="K71" s="22">
        <f t="shared" si="19"/>
        <v>2.2613370960539925</v>
      </c>
      <c r="L71" s="22">
        <f t="shared" si="19"/>
        <v>1.802541477807992</v>
      </c>
      <c r="M71" s="22">
        <f t="shared" si="19"/>
        <v>1.6221452484219867</v>
      </c>
      <c r="N71" s="22">
        <f t="shared" si="19"/>
        <v>2.4983387373119683</v>
      </c>
      <c r="O71" s="22">
        <f t="shared" si="19"/>
        <v>5.2928427536859601</v>
      </c>
      <c r="P71" s="22">
        <f t="shared" si="19"/>
        <v>10.847482667703957</v>
      </c>
      <c r="Q71" s="22">
        <f t="shared" si="19"/>
        <v>19.880762491637952</v>
      </c>
      <c r="R71" s="22">
        <f t="shared" si="19"/>
        <v>32.88443896103189</v>
      </c>
      <c r="S71" s="22">
        <f t="shared" si="19"/>
        <v>50.020095615861884</v>
      </c>
      <c r="T71" s="22">
        <f t="shared" si="19"/>
        <v>71.015716881695923</v>
      </c>
      <c r="U71" s="22">
        <f t="shared" si="19"/>
        <v>95.062262150853797</v>
      </c>
      <c r="V71" s="22">
        <f t="shared" si="19"/>
        <v>100</v>
      </c>
      <c r="W71" s="22">
        <f t="shared" si="19"/>
        <v>100</v>
      </c>
      <c r="X71" s="22">
        <f t="shared" si="19"/>
        <v>100</v>
      </c>
      <c r="Y71" s="22">
        <f t="shared" si="19"/>
        <v>100</v>
      </c>
      <c r="Z71" s="22">
        <f t="shared" si="19"/>
        <v>100</v>
      </c>
      <c r="AA71" s="22">
        <f t="shared" si="19"/>
        <v>100</v>
      </c>
      <c r="AB71" s="22">
        <f t="shared" si="19"/>
        <v>100</v>
      </c>
      <c r="AC71" s="22">
        <f t="shared" si="19"/>
        <v>100</v>
      </c>
      <c r="AD71" s="22">
        <f t="shared" si="19"/>
        <v>100</v>
      </c>
      <c r="AE71" s="22">
        <f t="shared" si="19"/>
        <v>100</v>
      </c>
      <c r="AF71" s="22">
        <f t="shared" si="19"/>
        <v>100</v>
      </c>
      <c r="AG71" s="22">
        <f t="shared" si="19"/>
        <v>100</v>
      </c>
      <c r="AH71" s="22">
        <f t="shared" si="19"/>
        <v>100</v>
      </c>
      <c r="AI71" s="22">
        <f t="shared" si="19"/>
        <v>100</v>
      </c>
      <c r="AJ71" s="22">
        <f t="shared" si="19"/>
        <v>100</v>
      </c>
      <c r="AK71" s="22">
        <f t="shared" si="19"/>
        <v>100</v>
      </c>
      <c r="AL71" s="22">
        <f t="shared" ref="H71:AU73" si="21">100-AL46</f>
        <v>100</v>
      </c>
      <c r="AM71" s="22">
        <f t="shared" si="21"/>
        <v>100</v>
      </c>
      <c r="AN71" s="22">
        <f t="shared" si="21"/>
        <v>100</v>
      </c>
      <c r="AO71" s="22">
        <f t="shared" si="21"/>
        <v>100</v>
      </c>
      <c r="AP71" s="22">
        <f t="shared" si="21"/>
        <v>100</v>
      </c>
      <c r="AQ71" s="22">
        <f t="shared" si="21"/>
        <v>100</v>
      </c>
      <c r="AR71" s="22">
        <f t="shared" si="21"/>
        <v>100</v>
      </c>
      <c r="AS71" s="22">
        <f t="shared" si="21"/>
        <v>100</v>
      </c>
      <c r="AT71" s="22">
        <f t="shared" si="21"/>
        <v>100</v>
      </c>
      <c r="AU71" s="26">
        <f t="shared" si="21"/>
        <v>100</v>
      </c>
    </row>
    <row r="72" spans="2:53" x14ac:dyDescent="0.25">
      <c r="B72" s="189" t="s">
        <v>21</v>
      </c>
      <c r="C72" s="167"/>
      <c r="D72" s="167"/>
      <c r="E72" s="167"/>
      <c r="F72" s="206"/>
      <c r="G72" s="25">
        <f t="shared" si="18"/>
        <v>0</v>
      </c>
      <c r="H72" s="22">
        <f t="shared" si="21"/>
        <v>0.26000000000000512</v>
      </c>
      <c r="I72" s="22">
        <f t="shared" si="21"/>
        <v>0.53000000000000114</v>
      </c>
      <c r="J72" s="22">
        <f t="shared" si="21"/>
        <v>0.60000000000000853</v>
      </c>
      <c r="K72" s="22">
        <f t="shared" si="21"/>
        <v>0.59000000000000341</v>
      </c>
      <c r="L72" s="22">
        <f t="shared" si="21"/>
        <v>0.57000000000000739</v>
      </c>
      <c r="M72" s="22">
        <f t="shared" si="21"/>
        <v>0.60999999999999943</v>
      </c>
      <c r="N72" s="22">
        <f t="shared" si="21"/>
        <v>0.73000000000000398</v>
      </c>
      <c r="O72" s="22">
        <f t="shared" si="21"/>
        <v>0.96000000000002217</v>
      </c>
      <c r="P72" s="22">
        <f t="shared" si="21"/>
        <v>1.2900000000000205</v>
      </c>
      <c r="Q72" s="22">
        <f t="shared" si="21"/>
        <v>1.7300000000000182</v>
      </c>
      <c r="R72" s="22">
        <f t="shared" si="21"/>
        <v>2.2500000000000142</v>
      </c>
      <c r="S72" s="22">
        <f t="shared" si="21"/>
        <v>2.8300000000000125</v>
      </c>
      <c r="T72" s="22">
        <f t="shared" si="21"/>
        <v>3.460000000000008</v>
      </c>
      <c r="U72" s="22">
        <f t="shared" si="21"/>
        <v>4.1100000000000136</v>
      </c>
      <c r="V72" s="22">
        <f t="shared" si="21"/>
        <v>4.7600000000000051</v>
      </c>
      <c r="W72" s="22">
        <f t="shared" si="21"/>
        <v>5.4000000000000057</v>
      </c>
      <c r="X72" s="22">
        <f t="shared" si="21"/>
        <v>6.0300000000000011</v>
      </c>
      <c r="Y72" s="22">
        <f t="shared" si="21"/>
        <v>6.6700000000000017</v>
      </c>
      <c r="Z72" s="22">
        <f t="shared" si="21"/>
        <v>7.3300000000000125</v>
      </c>
      <c r="AA72" s="22">
        <f t="shared" si="21"/>
        <v>8.0700000000000074</v>
      </c>
      <c r="AB72" s="22">
        <f t="shared" si="21"/>
        <v>8.960000000000008</v>
      </c>
      <c r="AC72" s="22">
        <f t="shared" si="21"/>
        <v>10.090000000000003</v>
      </c>
      <c r="AD72" s="22">
        <f t="shared" si="21"/>
        <v>11.590000000000003</v>
      </c>
      <c r="AE72" s="22">
        <f t="shared" si="21"/>
        <v>13.61</v>
      </c>
      <c r="AF72" s="22">
        <f t="shared" si="21"/>
        <v>16.340000000000003</v>
      </c>
      <c r="AG72" s="22">
        <f t="shared" si="21"/>
        <v>20</v>
      </c>
      <c r="AH72" s="22">
        <f t="shared" si="21"/>
        <v>24.860000000000014</v>
      </c>
      <c r="AI72" s="22">
        <f t="shared" si="21"/>
        <v>31.230000000000004</v>
      </c>
      <c r="AJ72" s="22">
        <f t="shared" si="21"/>
        <v>39.480000000000004</v>
      </c>
      <c r="AK72" s="22">
        <f t="shared" si="21"/>
        <v>50</v>
      </c>
      <c r="AL72" s="22">
        <f t="shared" si="21"/>
        <v>63.25</v>
      </c>
      <c r="AM72" s="22">
        <f t="shared" si="21"/>
        <v>79.75</v>
      </c>
      <c r="AN72" s="22">
        <f t="shared" si="21"/>
        <v>100</v>
      </c>
      <c r="AO72" s="22">
        <f t="shared" si="21"/>
        <v>100</v>
      </c>
      <c r="AP72" s="22">
        <f t="shared" si="21"/>
        <v>100</v>
      </c>
      <c r="AQ72" s="22">
        <f t="shared" si="21"/>
        <v>100</v>
      </c>
      <c r="AR72" s="22">
        <f t="shared" si="21"/>
        <v>100</v>
      </c>
      <c r="AS72" s="22">
        <f t="shared" si="21"/>
        <v>100</v>
      </c>
      <c r="AT72" s="22">
        <f t="shared" si="21"/>
        <v>100</v>
      </c>
      <c r="AU72" s="26">
        <f t="shared" si="21"/>
        <v>100</v>
      </c>
    </row>
    <row r="73" spans="2:53" ht="15.75" thickBot="1" x14ac:dyDescent="0.3">
      <c r="B73" s="182" t="s">
        <v>22</v>
      </c>
      <c r="C73" s="191"/>
      <c r="D73" s="191"/>
      <c r="E73" s="191"/>
      <c r="F73" s="207"/>
      <c r="G73" s="27">
        <f t="shared" si="18"/>
        <v>0</v>
      </c>
      <c r="H73" s="28">
        <f t="shared" si="21"/>
        <v>0.5714285714285694</v>
      </c>
      <c r="I73" s="28">
        <f t="shared" si="21"/>
        <v>1.1428571428571388</v>
      </c>
      <c r="J73" s="28">
        <f t="shared" si="21"/>
        <v>1.7142857142857082</v>
      </c>
      <c r="K73" s="28">
        <f t="shared" si="21"/>
        <v>2.2857142857142918</v>
      </c>
      <c r="L73" s="28">
        <f t="shared" si="21"/>
        <v>2.8571428571428612</v>
      </c>
      <c r="M73" s="28">
        <f t="shared" si="21"/>
        <v>3.4285714285714306</v>
      </c>
      <c r="N73" s="28">
        <f t="shared" si="21"/>
        <v>4</v>
      </c>
      <c r="O73" s="28">
        <f t="shared" si="21"/>
        <v>4.5714285714285694</v>
      </c>
      <c r="P73" s="28">
        <f t="shared" si="21"/>
        <v>5.1428571428571388</v>
      </c>
      <c r="Q73" s="28">
        <f t="shared" si="21"/>
        <v>5.7142857142857224</v>
      </c>
      <c r="R73" s="28">
        <f t="shared" si="21"/>
        <v>6.2857142857142918</v>
      </c>
      <c r="S73" s="28">
        <f t="shared" si="21"/>
        <v>6.8571428571428612</v>
      </c>
      <c r="T73" s="28">
        <f t="shared" si="21"/>
        <v>7.4285714285714448</v>
      </c>
      <c r="U73" s="28">
        <f t="shared" si="21"/>
        <v>8.0000000000000142</v>
      </c>
      <c r="V73" s="28">
        <f t="shared" si="21"/>
        <v>8.5714285714285978</v>
      </c>
      <c r="W73" s="28">
        <f t="shared" si="21"/>
        <v>9.1428571428571672</v>
      </c>
      <c r="X73" s="28">
        <f t="shared" si="21"/>
        <v>9.7142857142857366</v>
      </c>
      <c r="Y73" s="28">
        <f t="shared" si="21"/>
        <v>10.285714285714306</v>
      </c>
      <c r="Z73" s="28">
        <f t="shared" si="21"/>
        <v>10.857142857142875</v>
      </c>
      <c r="AA73" s="28">
        <f t="shared" si="21"/>
        <v>11.428571428571459</v>
      </c>
      <c r="AB73" s="28">
        <f t="shared" si="21"/>
        <v>12.000000000000028</v>
      </c>
      <c r="AC73" s="28">
        <f t="shared" si="21"/>
        <v>12.571428571428598</v>
      </c>
      <c r="AD73" s="28">
        <f t="shared" si="21"/>
        <v>13.142857142857181</v>
      </c>
      <c r="AE73" s="28">
        <f t="shared" si="21"/>
        <v>13.714285714285751</v>
      </c>
      <c r="AF73" s="28">
        <f t="shared" si="21"/>
        <v>14.28571428571432</v>
      </c>
      <c r="AG73" s="28">
        <f t="shared" si="21"/>
        <v>14.85714285714289</v>
      </c>
      <c r="AH73" s="28">
        <f t="shared" si="21"/>
        <v>15.428571428571459</v>
      </c>
      <c r="AI73" s="28">
        <f t="shared" si="21"/>
        <v>16.000000000000028</v>
      </c>
      <c r="AJ73" s="28">
        <f t="shared" si="21"/>
        <v>16.571428571428612</v>
      </c>
      <c r="AK73" s="28">
        <f t="shared" si="21"/>
        <v>17.142857142857181</v>
      </c>
      <c r="AL73" s="28">
        <f t="shared" si="21"/>
        <v>17.714285714285751</v>
      </c>
      <c r="AM73" s="28">
        <f t="shared" si="21"/>
        <v>18.285714285714334</v>
      </c>
      <c r="AN73" s="28">
        <f t="shared" si="21"/>
        <v>100</v>
      </c>
      <c r="AO73" s="28">
        <f t="shared" si="21"/>
        <v>100</v>
      </c>
      <c r="AP73" s="28">
        <f t="shared" si="21"/>
        <v>100</v>
      </c>
      <c r="AQ73" s="28">
        <f t="shared" si="21"/>
        <v>100</v>
      </c>
      <c r="AR73" s="28">
        <f t="shared" si="21"/>
        <v>100</v>
      </c>
      <c r="AS73" s="28">
        <f t="shared" si="21"/>
        <v>100</v>
      </c>
      <c r="AT73" s="28">
        <f t="shared" si="21"/>
        <v>100</v>
      </c>
      <c r="AU73" s="29">
        <f t="shared" si="21"/>
        <v>100</v>
      </c>
    </row>
    <row r="74" spans="2:53" ht="15.75" thickBot="1" x14ac:dyDescent="0.3"/>
    <row r="75" spans="2:53" ht="15.75" thickBot="1" x14ac:dyDescent="0.3">
      <c r="B75" s="200" t="s">
        <v>159</v>
      </c>
      <c r="C75" s="201"/>
      <c r="D75" s="201"/>
      <c r="E75" s="201"/>
      <c r="F75" s="201"/>
      <c r="G75" s="201"/>
      <c r="H75" s="201"/>
      <c r="I75" s="202"/>
    </row>
    <row r="76" spans="2:53" ht="15.75" thickBot="1" x14ac:dyDescent="0.3">
      <c r="B76" s="211" t="s">
        <v>161</v>
      </c>
      <c r="C76" s="212"/>
      <c r="D76" s="212"/>
      <c r="E76" s="212"/>
      <c r="F76" s="213"/>
      <c r="G76" s="211" t="s">
        <v>160</v>
      </c>
      <c r="H76" s="212"/>
      <c r="I76" s="213"/>
    </row>
    <row r="77" spans="2:53" x14ac:dyDescent="0.25">
      <c r="B77" s="109"/>
      <c r="C77" s="110">
        <v>0</v>
      </c>
      <c r="D77" s="110">
        <v>1</v>
      </c>
      <c r="E77" s="110">
        <v>2</v>
      </c>
      <c r="F77" s="110">
        <v>3</v>
      </c>
      <c r="G77" s="110">
        <v>4</v>
      </c>
      <c r="H77" s="110">
        <v>5</v>
      </c>
      <c r="I77" s="110">
        <v>6</v>
      </c>
      <c r="J77" s="110">
        <v>7</v>
      </c>
      <c r="K77" s="110">
        <v>8</v>
      </c>
      <c r="L77" s="110">
        <v>9</v>
      </c>
      <c r="M77" s="110">
        <v>10</v>
      </c>
      <c r="N77" s="110">
        <v>11</v>
      </c>
      <c r="O77" s="110">
        <v>12</v>
      </c>
      <c r="P77" s="110">
        <v>13</v>
      </c>
      <c r="Q77" s="110">
        <v>14</v>
      </c>
      <c r="R77" s="110">
        <v>15</v>
      </c>
      <c r="S77" s="110">
        <v>16</v>
      </c>
      <c r="T77" s="110">
        <v>17</v>
      </c>
      <c r="U77" s="110">
        <v>18</v>
      </c>
      <c r="V77" s="110">
        <v>19</v>
      </c>
      <c r="W77" s="110">
        <v>20</v>
      </c>
      <c r="X77" s="110">
        <v>21</v>
      </c>
      <c r="Y77" s="110">
        <v>22</v>
      </c>
      <c r="Z77" s="110">
        <v>23</v>
      </c>
      <c r="AA77" s="110">
        <v>24</v>
      </c>
      <c r="AB77" s="110">
        <v>25</v>
      </c>
      <c r="AC77" s="110">
        <v>26</v>
      </c>
      <c r="AD77" s="110">
        <v>27</v>
      </c>
      <c r="AE77" s="110">
        <v>28</v>
      </c>
      <c r="AF77" s="110">
        <v>29</v>
      </c>
      <c r="AG77" s="110">
        <v>30</v>
      </c>
      <c r="AH77" s="110">
        <v>31</v>
      </c>
      <c r="AI77" s="110">
        <v>32</v>
      </c>
      <c r="AJ77" s="110">
        <v>33</v>
      </c>
      <c r="AK77" s="110">
        <v>34</v>
      </c>
      <c r="AL77" s="110">
        <v>35</v>
      </c>
      <c r="AM77" s="110">
        <v>36</v>
      </c>
      <c r="AN77" s="110">
        <v>37</v>
      </c>
      <c r="AO77" s="110">
        <v>38</v>
      </c>
      <c r="AP77" s="110">
        <v>39</v>
      </c>
      <c r="AQ77" s="110">
        <v>40</v>
      </c>
      <c r="AR77" s="110">
        <v>41</v>
      </c>
      <c r="AS77" s="110">
        <v>42</v>
      </c>
      <c r="AT77" s="110">
        <v>43</v>
      </c>
      <c r="AU77" s="110">
        <v>44</v>
      </c>
      <c r="AV77" s="110">
        <v>45</v>
      </c>
      <c r="AW77" s="110">
        <v>46</v>
      </c>
      <c r="AX77" s="110">
        <v>47</v>
      </c>
      <c r="AY77" s="110">
        <v>48</v>
      </c>
      <c r="AZ77" s="110">
        <v>49</v>
      </c>
      <c r="BA77" s="111">
        <v>50</v>
      </c>
    </row>
    <row r="78" spans="2:53" x14ac:dyDescent="0.25">
      <c r="B78" s="112">
        <v>0</v>
      </c>
      <c r="C78" s="4">
        <v>100</v>
      </c>
      <c r="D78" s="4">
        <v>50</v>
      </c>
      <c r="E78" s="4">
        <v>75</v>
      </c>
      <c r="F78" s="4">
        <v>62.5</v>
      </c>
      <c r="G78" s="4">
        <v>68.75</v>
      </c>
      <c r="H78" s="4">
        <v>65.625</v>
      </c>
      <c r="I78" s="4">
        <v>67.1875</v>
      </c>
      <c r="J78" s="4">
        <v>66.40625</v>
      </c>
      <c r="K78" s="4">
        <v>66.796875</v>
      </c>
      <c r="L78" s="4">
        <v>66.6015625</v>
      </c>
      <c r="M78" s="4">
        <v>66.69921875</v>
      </c>
      <c r="N78" s="4">
        <v>66.650390625</v>
      </c>
      <c r="O78" s="4">
        <v>66.6748046875</v>
      </c>
      <c r="P78" s="4">
        <v>66.66259765625</v>
      </c>
      <c r="Q78" s="4">
        <v>66.668701171875</v>
      </c>
      <c r="R78" s="4">
        <v>66.6656494140625</v>
      </c>
      <c r="S78" s="4">
        <v>66.66717529296875</v>
      </c>
      <c r="T78" s="4">
        <v>66.666412353515625</v>
      </c>
      <c r="U78" s="4">
        <v>66.666793823242188</v>
      </c>
      <c r="V78" s="4">
        <v>66.666603088378906</v>
      </c>
      <c r="W78" s="4">
        <v>66.666698455810547</v>
      </c>
      <c r="X78" s="4">
        <v>66.666650772094727</v>
      </c>
      <c r="Y78" s="4">
        <v>66.666674613952637</v>
      </c>
      <c r="Z78" s="4">
        <v>66.666662693023682</v>
      </c>
      <c r="AA78" s="4">
        <v>66.666668653488159</v>
      </c>
      <c r="AB78" s="4">
        <v>66.66666567325592</v>
      </c>
      <c r="AC78" s="4">
        <v>66.66666716337204</v>
      </c>
      <c r="AD78" s="4">
        <v>66.66666641831398</v>
      </c>
      <c r="AE78" s="4">
        <v>66.66666679084301</v>
      </c>
      <c r="AF78" s="4">
        <v>66.666666604578495</v>
      </c>
      <c r="AG78" s="4">
        <v>66.666666697710752</v>
      </c>
      <c r="AH78" s="4">
        <v>66.666666651144624</v>
      </c>
      <c r="AI78" s="4">
        <v>66.666666674427688</v>
      </c>
      <c r="AJ78" s="4">
        <v>66.666666662786156</v>
      </c>
      <c r="AK78" s="4">
        <v>66.666666668606922</v>
      </c>
      <c r="AL78" s="4">
        <v>66.666666665696539</v>
      </c>
      <c r="AM78" s="4">
        <v>66.666666667151731</v>
      </c>
      <c r="AN78" s="4">
        <v>66.666666666424135</v>
      </c>
      <c r="AO78" s="4">
        <v>66.666666666787933</v>
      </c>
      <c r="AP78" s="4">
        <v>66.666666666606034</v>
      </c>
      <c r="AQ78" s="4">
        <v>66.666666666696983</v>
      </c>
      <c r="AR78" s="4">
        <v>66.666666666651508</v>
      </c>
      <c r="AS78" s="4">
        <v>66.666666666674246</v>
      </c>
      <c r="AT78" s="4">
        <v>66.666666666662877</v>
      </c>
      <c r="AU78" s="4">
        <v>66.666666666668561</v>
      </c>
      <c r="AV78" s="4">
        <v>66.666666666665719</v>
      </c>
      <c r="AW78" s="4">
        <v>66.66666666666714</v>
      </c>
      <c r="AX78" s="4">
        <v>66.66666666666643</v>
      </c>
      <c r="AY78" s="4">
        <v>66.666666666666785</v>
      </c>
      <c r="AZ78" s="4">
        <v>66.6666666666666</v>
      </c>
      <c r="BA78" s="61">
        <v>66.666666666666686</v>
      </c>
    </row>
    <row r="79" spans="2:53" x14ac:dyDescent="0.25">
      <c r="B79" s="112">
        <v>1</v>
      </c>
      <c r="C79" s="4">
        <v>0</v>
      </c>
      <c r="D79" s="4">
        <v>50</v>
      </c>
      <c r="E79" s="4">
        <v>25</v>
      </c>
      <c r="F79" s="4">
        <v>37.5</v>
      </c>
      <c r="G79" s="4">
        <v>31.25</v>
      </c>
      <c r="H79" s="4">
        <v>34.375</v>
      </c>
      <c r="I79" s="4">
        <v>32.8125</v>
      </c>
      <c r="J79" s="4">
        <v>33.59375</v>
      </c>
      <c r="K79" s="4">
        <v>33.203125</v>
      </c>
      <c r="L79" s="4">
        <v>33.3984375</v>
      </c>
      <c r="M79" s="4">
        <v>33.30078125</v>
      </c>
      <c r="N79" s="4">
        <v>33.349609375</v>
      </c>
      <c r="O79" s="4">
        <v>33.3251953125</v>
      </c>
      <c r="P79" s="4">
        <v>33.33740234375</v>
      </c>
      <c r="Q79" s="4">
        <v>33.331298828125</v>
      </c>
      <c r="R79" s="4">
        <v>33.3343505859375</v>
      </c>
      <c r="S79" s="4">
        <v>33.33282470703125</v>
      </c>
      <c r="T79" s="4">
        <v>33.333587646484375</v>
      </c>
      <c r="U79" s="4">
        <v>33.333206176757813</v>
      </c>
      <c r="V79" s="4">
        <v>33.333396911621094</v>
      </c>
      <c r="W79" s="4">
        <v>33.333301544189453</v>
      </c>
      <c r="X79" s="4">
        <v>33.333349227905273</v>
      </c>
      <c r="Y79" s="4">
        <v>33.333325386047363</v>
      </c>
      <c r="Z79" s="4">
        <v>33.333337306976318</v>
      </c>
      <c r="AA79" s="4">
        <v>33.333331346511841</v>
      </c>
      <c r="AB79" s="4">
        <v>33.33333432674408</v>
      </c>
      <c r="AC79" s="4">
        <v>33.33333283662796</v>
      </c>
      <c r="AD79" s="4">
        <v>33.33333358168602</v>
      </c>
      <c r="AE79" s="4">
        <v>33.33333320915699</v>
      </c>
      <c r="AF79" s="4">
        <v>33.333333395421505</v>
      </c>
      <c r="AG79" s="4">
        <v>33.333333302289248</v>
      </c>
      <c r="AH79" s="4">
        <v>33.333333348855376</v>
      </c>
      <c r="AI79" s="4">
        <v>33.333333325572312</v>
      </c>
      <c r="AJ79" s="4">
        <v>33.333333337213844</v>
      </c>
      <c r="AK79" s="4">
        <v>33.333333331393078</v>
      </c>
      <c r="AL79" s="4">
        <v>33.333333334303461</v>
      </c>
      <c r="AM79" s="4">
        <v>33.333333332848269</v>
      </c>
      <c r="AN79" s="4">
        <v>33.333333333575865</v>
      </c>
      <c r="AO79" s="4">
        <v>33.333333333212067</v>
      </c>
      <c r="AP79" s="4">
        <v>33.333333333393966</v>
      </c>
      <c r="AQ79" s="4">
        <v>33.333333333303017</v>
      </c>
      <c r="AR79" s="4">
        <v>33.333333333348492</v>
      </c>
      <c r="AS79" s="4">
        <v>33.333333333325754</v>
      </c>
      <c r="AT79" s="4">
        <v>33.333333333337123</v>
      </c>
      <c r="AU79" s="4">
        <v>33.333333333331439</v>
      </c>
      <c r="AV79" s="4">
        <v>33.333333333334281</v>
      </c>
      <c r="AW79" s="4">
        <v>33.33333333333286</v>
      </c>
      <c r="AX79" s="4">
        <v>33.33333333333357</v>
      </c>
      <c r="AY79" s="4">
        <v>33.333333333333215</v>
      </c>
      <c r="AZ79" s="4">
        <v>33.333333333333393</v>
      </c>
      <c r="BA79" s="61">
        <v>33.3333333333333</v>
      </c>
    </row>
    <row r="80" spans="2:53" x14ac:dyDescent="0.25">
      <c r="B80" s="112">
        <v>2</v>
      </c>
      <c r="C80" s="4">
        <v>0</v>
      </c>
      <c r="D80" s="4">
        <v>0</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0</v>
      </c>
      <c r="AU80" s="4">
        <v>0</v>
      </c>
      <c r="AV80" s="4">
        <v>0</v>
      </c>
      <c r="AW80" s="4">
        <v>0</v>
      </c>
      <c r="AX80" s="4">
        <v>0</v>
      </c>
      <c r="AY80" s="4">
        <v>0</v>
      </c>
      <c r="AZ80" s="4">
        <v>0</v>
      </c>
      <c r="BA80" s="61">
        <v>0</v>
      </c>
    </row>
    <row r="81" spans="2:53" x14ac:dyDescent="0.25">
      <c r="B81" s="112">
        <v>3</v>
      </c>
      <c r="C81" s="4">
        <v>0</v>
      </c>
      <c r="D81" s="4">
        <v>0</v>
      </c>
      <c r="E81" s="4">
        <v>0</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61">
        <v>0</v>
      </c>
    </row>
    <row r="82" spans="2:53" x14ac:dyDescent="0.25">
      <c r="B82" s="112">
        <v>4</v>
      </c>
      <c r="C82" s="4">
        <v>0</v>
      </c>
      <c r="D82" s="4">
        <v>0</v>
      </c>
      <c r="E82" s="4">
        <v>0</v>
      </c>
      <c r="F82" s="4">
        <v>0</v>
      </c>
      <c r="G82" s="4">
        <v>0</v>
      </c>
      <c r="H82" s="4">
        <v>0</v>
      </c>
      <c r="I82" s="4">
        <v>0</v>
      </c>
      <c r="J82" s="4">
        <v>0</v>
      </c>
      <c r="K82" s="4">
        <v>0</v>
      </c>
      <c r="L82" s="4">
        <v>0</v>
      </c>
      <c r="M82" s="4">
        <v>0</v>
      </c>
      <c r="N82" s="4">
        <v>0</v>
      </c>
      <c r="O82" s="4">
        <v>0</v>
      </c>
      <c r="P82" s="4">
        <v>0</v>
      </c>
      <c r="Q82" s="4">
        <v>0</v>
      </c>
      <c r="R82" s="4">
        <v>0</v>
      </c>
      <c r="S82" s="4">
        <v>0</v>
      </c>
      <c r="T82" s="4">
        <v>0</v>
      </c>
      <c r="U82" s="4">
        <v>0</v>
      </c>
      <c r="V82" s="4">
        <v>0</v>
      </c>
      <c r="W82" s="4">
        <v>0</v>
      </c>
      <c r="X82" s="4">
        <v>0</v>
      </c>
      <c r="Y82" s="4">
        <v>0</v>
      </c>
      <c r="Z82" s="4">
        <v>0</v>
      </c>
      <c r="AA82" s="4">
        <v>0</v>
      </c>
      <c r="AB82" s="4">
        <v>0</v>
      </c>
      <c r="AC82" s="4">
        <v>0</v>
      </c>
      <c r="AD82" s="4">
        <v>0</v>
      </c>
      <c r="AE82" s="4">
        <v>0</v>
      </c>
      <c r="AF82" s="4">
        <v>0</v>
      </c>
      <c r="AG82" s="4">
        <v>0</v>
      </c>
      <c r="AH82" s="4">
        <v>0</v>
      </c>
      <c r="AI82" s="4">
        <v>0</v>
      </c>
      <c r="AJ82" s="4">
        <v>0</v>
      </c>
      <c r="AK82" s="4">
        <v>0</v>
      </c>
      <c r="AL82" s="4">
        <v>0</v>
      </c>
      <c r="AM82" s="4">
        <v>0</v>
      </c>
      <c r="AN82" s="4">
        <v>0</v>
      </c>
      <c r="AO82" s="4">
        <v>0</v>
      </c>
      <c r="AP82" s="4">
        <v>0</v>
      </c>
      <c r="AQ82" s="4">
        <v>0</v>
      </c>
      <c r="AR82" s="4">
        <v>0</v>
      </c>
      <c r="AS82" s="4">
        <v>0</v>
      </c>
      <c r="AT82" s="4">
        <v>0</v>
      </c>
      <c r="AU82" s="4">
        <v>0</v>
      </c>
      <c r="AV82" s="4">
        <v>0</v>
      </c>
      <c r="AW82" s="4">
        <v>0</v>
      </c>
      <c r="AX82" s="4">
        <v>0</v>
      </c>
      <c r="AY82" s="4">
        <v>0</v>
      </c>
      <c r="AZ82" s="4">
        <v>0</v>
      </c>
      <c r="BA82" s="61">
        <v>0</v>
      </c>
    </row>
    <row r="83" spans="2:53" x14ac:dyDescent="0.25">
      <c r="B83" s="112">
        <v>5</v>
      </c>
      <c r="C83" s="4">
        <v>0</v>
      </c>
      <c r="D83" s="4">
        <v>0</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61">
        <v>0</v>
      </c>
    </row>
    <row r="84" spans="2:53" x14ac:dyDescent="0.25">
      <c r="B84" s="112">
        <v>6</v>
      </c>
      <c r="C84" s="4">
        <v>0</v>
      </c>
      <c r="D84" s="4">
        <v>0</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61">
        <v>0</v>
      </c>
    </row>
    <row r="85" spans="2:53" x14ac:dyDescent="0.25">
      <c r="B85" s="112">
        <v>7</v>
      </c>
      <c r="C85" s="4">
        <v>0</v>
      </c>
      <c r="D85" s="4">
        <v>0</v>
      </c>
      <c r="E85" s="4">
        <v>0</v>
      </c>
      <c r="F85" s="4">
        <v>0</v>
      </c>
      <c r="G85" s="4">
        <v>0</v>
      </c>
      <c r="H85" s="4">
        <v>0</v>
      </c>
      <c r="I85" s="4">
        <v>0</v>
      </c>
      <c r="J85" s="4">
        <v>0</v>
      </c>
      <c r="K85" s="4">
        <v>0</v>
      </c>
      <c r="L85" s="4">
        <v>0</v>
      </c>
      <c r="M85" s="4">
        <v>0</v>
      </c>
      <c r="N85" s="4">
        <v>0</v>
      </c>
      <c r="O85" s="4">
        <v>0</v>
      </c>
      <c r="P85" s="4">
        <v>0</v>
      </c>
      <c r="Q85" s="4">
        <v>0</v>
      </c>
      <c r="R85" s="4">
        <v>0</v>
      </c>
      <c r="S85" s="4">
        <v>0</v>
      </c>
      <c r="T85" s="4">
        <v>0</v>
      </c>
      <c r="U85" s="4">
        <v>0</v>
      </c>
      <c r="V85" s="4">
        <v>0</v>
      </c>
      <c r="W85" s="4">
        <v>0</v>
      </c>
      <c r="X85" s="4">
        <v>0</v>
      </c>
      <c r="Y85" s="4">
        <v>0</v>
      </c>
      <c r="Z85" s="4">
        <v>0</v>
      </c>
      <c r="AA85" s="4">
        <v>0</v>
      </c>
      <c r="AB85" s="4">
        <v>0</v>
      </c>
      <c r="AC85" s="4">
        <v>0</v>
      </c>
      <c r="AD85" s="4">
        <v>0</v>
      </c>
      <c r="AE85" s="4">
        <v>0</v>
      </c>
      <c r="AF85" s="4">
        <v>0</v>
      </c>
      <c r="AG85" s="4">
        <v>0</v>
      </c>
      <c r="AH85" s="4">
        <v>0</v>
      </c>
      <c r="AI85" s="4">
        <v>0</v>
      </c>
      <c r="AJ85" s="4">
        <v>0</v>
      </c>
      <c r="AK85" s="4">
        <v>0</v>
      </c>
      <c r="AL85" s="4">
        <v>0</v>
      </c>
      <c r="AM85" s="4">
        <v>0</v>
      </c>
      <c r="AN85" s="4">
        <v>0</v>
      </c>
      <c r="AO85" s="4">
        <v>0</v>
      </c>
      <c r="AP85" s="4">
        <v>0</v>
      </c>
      <c r="AQ85" s="4">
        <v>0</v>
      </c>
      <c r="AR85" s="4">
        <v>0</v>
      </c>
      <c r="AS85" s="4">
        <v>0</v>
      </c>
      <c r="AT85" s="4">
        <v>0</v>
      </c>
      <c r="AU85" s="4">
        <v>0</v>
      </c>
      <c r="AV85" s="4">
        <v>0</v>
      </c>
      <c r="AW85" s="4">
        <v>0</v>
      </c>
      <c r="AX85" s="4">
        <v>0</v>
      </c>
      <c r="AY85" s="4">
        <v>0</v>
      </c>
      <c r="AZ85" s="4">
        <v>0</v>
      </c>
      <c r="BA85" s="61">
        <v>0</v>
      </c>
    </row>
    <row r="86" spans="2:53" x14ac:dyDescent="0.25">
      <c r="B86" s="112">
        <v>8</v>
      </c>
      <c r="C86" s="4">
        <v>0</v>
      </c>
      <c r="D86" s="4">
        <v>0</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61">
        <v>0</v>
      </c>
    </row>
    <row r="87" spans="2:53" x14ac:dyDescent="0.25">
      <c r="B87" s="112">
        <v>9</v>
      </c>
      <c r="C87" s="4">
        <v>0</v>
      </c>
      <c r="D87" s="4">
        <v>0</v>
      </c>
      <c r="E87" s="4">
        <v>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61">
        <v>0</v>
      </c>
    </row>
    <row r="88" spans="2:53" x14ac:dyDescent="0.25">
      <c r="B88" s="112">
        <v>10</v>
      </c>
      <c r="C88" s="4">
        <v>0</v>
      </c>
      <c r="D88" s="4">
        <v>0</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0</v>
      </c>
      <c r="W88" s="4">
        <v>0</v>
      </c>
      <c r="X88" s="4">
        <v>0</v>
      </c>
      <c r="Y88" s="4">
        <v>0</v>
      </c>
      <c r="Z88" s="4">
        <v>0</v>
      </c>
      <c r="AA88" s="4">
        <v>0</v>
      </c>
      <c r="AB88" s="4">
        <v>0</v>
      </c>
      <c r="AC88" s="4">
        <v>0</v>
      </c>
      <c r="AD88" s="4">
        <v>0</v>
      </c>
      <c r="AE88" s="4">
        <v>0</v>
      </c>
      <c r="AF88" s="4">
        <v>0</v>
      </c>
      <c r="AG88" s="4">
        <v>0</v>
      </c>
      <c r="AH88" s="4">
        <v>0</v>
      </c>
      <c r="AI88" s="4">
        <v>0</v>
      </c>
      <c r="AJ88" s="4">
        <v>0</v>
      </c>
      <c r="AK88" s="4">
        <v>0</v>
      </c>
      <c r="AL88" s="4">
        <v>0</v>
      </c>
      <c r="AM88" s="4">
        <v>0</v>
      </c>
      <c r="AN88" s="4">
        <v>0</v>
      </c>
      <c r="AO88" s="4">
        <v>0</v>
      </c>
      <c r="AP88" s="4">
        <v>0</v>
      </c>
      <c r="AQ88" s="4">
        <v>0</v>
      </c>
      <c r="AR88" s="4">
        <v>0</v>
      </c>
      <c r="AS88" s="4">
        <v>0</v>
      </c>
      <c r="AT88" s="4">
        <v>0</v>
      </c>
      <c r="AU88" s="4">
        <v>0</v>
      </c>
      <c r="AV88" s="4">
        <v>0</v>
      </c>
      <c r="AW88" s="4">
        <v>0</v>
      </c>
      <c r="AX88" s="4">
        <v>0</v>
      </c>
      <c r="AY88" s="4">
        <v>0</v>
      </c>
      <c r="AZ88" s="4">
        <v>0</v>
      </c>
      <c r="BA88" s="61">
        <v>0</v>
      </c>
    </row>
    <row r="89" spans="2:53" x14ac:dyDescent="0.25">
      <c r="B89" s="112">
        <v>11</v>
      </c>
      <c r="C89" s="4">
        <v>0</v>
      </c>
      <c r="D89" s="4">
        <v>0</v>
      </c>
      <c r="E89" s="4">
        <v>0</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61">
        <v>0</v>
      </c>
    </row>
    <row r="90" spans="2:53" x14ac:dyDescent="0.25">
      <c r="B90" s="112">
        <v>12</v>
      </c>
      <c r="C90" s="4">
        <v>0</v>
      </c>
      <c r="D90" s="4">
        <v>0</v>
      </c>
      <c r="E90" s="4">
        <v>0</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61">
        <v>0</v>
      </c>
    </row>
    <row r="91" spans="2:53" x14ac:dyDescent="0.25">
      <c r="B91" s="112">
        <v>13</v>
      </c>
      <c r="C91" s="4">
        <v>0</v>
      </c>
      <c r="D91" s="4">
        <v>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61">
        <v>0</v>
      </c>
    </row>
    <row r="92" spans="2:53" x14ac:dyDescent="0.25">
      <c r="B92" s="112">
        <v>14</v>
      </c>
      <c r="C92" s="4">
        <v>0</v>
      </c>
      <c r="D92" s="4">
        <v>0</v>
      </c>
      <c r="E92" s="4">
        <v>0</v>
      </c>
      <c r="F92" s="4">
        <v>0</v>
      </c>
      <c r="G92" s="4">
        <v>0</v>
      </c>
      <c r="H92" s="4">
        <v>0</v>
      </c>
      <c r="I92" s="4">
        <v>0</v>
      </c>
      <c r="J92" s="4">
        <v>0</v>
      </c>
      <c r="K92" s="4">
        <v>0</v>
      </c>
      <c r="L92" s="4">
        <v>0</v>
      </c>
      <c r="M92" s="4">
        <v>0</v>
      </c>
      <c r="N92" s="4">
        <v>0</v>
      </c>
      <c r="O92" s="4">
        <v>0</v>
      </c>
      <c r="P92" s="4">
        <v>0</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0</v>
      </c>
      <c r="AV92" s="4">
        <v>0</v>
      </c>
      <c r="AW92" s="4">
        <v>0</v>
      </c>
      <c r="AX92" s="4">
        <v>0</v>
      </c>
      <c r="AY92" s="4">
        <v>0</v>
      </c>
      <c r="AZ92" s="4">
        <v>0</v>
      </c>
      <c r="BA92" s="61">
        <v>0</v>
      </c>
    </row>
    <row r="93" spans="2:53" x14ac:dyDescent="0.25">
      <c r="B93" s="112">
        <v>15</v>
      </c>
      <c r="C93" s="4">
        <v>0</v>
      </c>
      <c r="D93" s="4">
        <v>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61">
        <v>0</v>
      </c>
    </row>
    <row r="94" spans="2:53" x14ac:dyDescent="0.25">
      <c r="B94" s="112">
        <v>16</v>
      </c>
      <c r="C94" s="4">
        <v>0</v>
      </c>
      <c r="D94" s="4">
        <v>0</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61">
        <v>0</v>
      </c>
    </row>
    <row r="95" spans="2:53" x14ac:dyDescent="0.25">
      <c r="B95" s="112">
        <v>17</v>
      </c>
      <c r="C95" s="4">
        <v>0</v>
      </c>
      <c r="D95" s="4">
        <v>0</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0</v>
      </c>
      <c r="AI95" s="4">
        <v>0</v>
      </c>
      <c r="AJ95" s="4">
        <v>0</v>
      </c>
      <c r="AK95" s="4">
        <v>0</v>
      </c>
      <c r="AL95" s="4">
        <v>0</v>
      </c>
      <c r="AM95" s="4">
        <v>0</v>
      </c>
      <c r="AN95" s="4">
        <v>0</v>
      </c>
      <c r="AO95" s="4">
        <v>0</v>
      </c>
      <c r="AP95" s="4">
        <v>0</v>
      </c>
      <c r="AQ95" s="4">
        <v>0</v>
      </c>
      <c r="AR95" s="4">
        <v>0</v>
      </c>
      <c r="AS95" s="4">
        <v>0</v>
      </c>
      <c r="AT95" s="4">
        <v>0</v>
      </c>
      <c r="AU95" s="4">
        <v>0</v>
      </c>
      <c r="AV95" s="4">
        <v>0</v>
      </c>
      <c r="AW95" s="4">
        <v>0</v>
      </c>
      <c r="AX95" s="4">
        <v>0</v>
      </c>
      <c r="AY95" s="4">
        <v>0</v>
      </c>
      <c r="AZ95" s="4">
        <v>0</v>
      </c>
      <c r="BA95" s="61">
        <v>0</v>
      </c>
    </row>
    <row r="96" spans="2:53" x14ac:dyDescent="0.25">
      <c r="B96" s="112">
        <v>18</v>
      </c>
      <c r="C96" s="4">
        <v>0</v>
      </c>
      <c r="D96" s="4">
        <v>0</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0</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61">
        <v>0</v>
      </c>
    </row>
    <row r="97" spans="2:53" x14ac:dyDescent="0.25">
      <c r="B97" s="112">
        <v>19</v>
      </c>
      <c r="C97" s="4">
        <v>0</v>
      </c>
      <c r="D97" s="4">
        <v>0</v>
      </c>
      <c r="E97" s="4">
        <v>0</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0</v>
      </c>
      <c r="AV97" s="4">
        <v>0</v>
      </c>
      <c r="AW97" s="4">
        <v>0</v>
      </c>
      <c r="AX97" s="4">
        <v>0</v>
      </c>
      <c r="AY97" s="4">
        <v>0</v>
      </c>
      <c r="AZ97" s="4">
        <v>0</v>
      </c>
      <c r="BA97" s="61">
        <v>0</v>
      </c>
    </row>
    <row r="98" spans="2:53" x14ac:dyDescent="0.25">
      <c r="B98" s="112">
        <v>20</v>
      </c>
      <c r="C98" s="4">
        <v>0</v>
      </c>
      <c r="D98" s="4">
        <v>0</v>
      </c>
      <c r="E98" s="4">
        <v>0</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61">
        <v>0</v>
      </c>
    </row>
    <row r="99" spans="2:53" x14ac:dyDescent="0.25">
      <c r="B99" s="112">
        <v>21</v>
      </c>
      <c r="C99" s="4">
        <v>0</v>
      </c>
      <c r="D99" s="4">
        <v>0</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0</v>
      </c>
      <c r="AQ99" s="4">
        <v>0</v>
      </c>
      <c r="AR99" s="4">
        <v>0</v>
      </c>
      <c r="AS99" s="4">
        <v>0</v>
      </c>
      <c r="AT99" s="4">
        <v>0</v>
      </c>
      <c r="AU99" s="4">
        <v>0</v>
      </c>
      <c r="AV99" s="4">
        <v>0</v>
      </c>
      <c r="AW99" s="4">
        <v>0</v>
      </c>
      <c r="AX99" s="4">
        <v>0</v>
      </c>
      <c r="AY99" s="4">
        <v>0</v>
      </c>
      <c r="AZ99" s="4">
        <v>0</v>
      </c>
      <c r="BA99" s="61">
        <v>0</v>
      </c>
    </row>
    <row r="100" spans="2:53" x14ac:dyDescent="0.25">
      <c r="B100" s="112">
        <v>22</v>
      </c>
      <c r="C100" s="4">
        <v>0</v>
      </c>
      <c r="D100" s="4">
        <v>0</v>
      </c>
      <c r="E100" s="4">
        <v>0</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61">
        <v>0</v>
      </c>
    </row>
    <row r="101" spans="2:53" x14ac:dyDescent="0.25">
      <c r="B101" s="112">
        <v>23</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61">
        <v>0</v>
      </c>
    </row>
    <row r="102" spans="2:53" x14ac:dyDescent="0.25">
      <c r="B102" s="112">
        <v>24</v>
      </c>
      <c r="C102" s="4">
        <v>0</v>
      </c>
      <c r="D102" s="4">
        <v>0</v>
      </c>
      <c r="E102" s="4">
        <v>0</v>
      </c>
      <c r="F102" s="4">
        <v>0</v>
      </c>
      <c r="G102" s="4">
        <v>0</v>
      </c>
      <c r="H102" s="4">
        <v>0</v>
      </c>
      <c r="I102" s="4">
        <v>0</v>
      </c>
      <c r="J102" s="4">
        <v>0</v>
      </c>
      <c r="K102" s="4">
        <v>0</v>
      </c>
      <c r="L102" s="4">
        <v>0</v>
      </c>
      <c r="M102" s="4">
        <v>0</v>
      </c>
      <c r="N102" s="4">
        <v>0</v>
      </c>
      <c r="O102" s="4">
        <v>0</v>
      </c>
      <c r="P102" s="4">
        <v>0</v>
      </c>
      <c r="Q102" s="4">
        <v>0</v>
      </c>
      <c r="R102" s="4">
        <v>0</v>
      </c>
      <c r="S102" s="4">
        <v>0</v>
      </c>
      <c r="T102" s="4">
        <v>0</v>
      </c>
      <c r="U102" s="4">
        <v>0</v>
      </c>
      <c r="V102" s="4">
        <v>0</v>
      </c>
      <c r="W102" s="4">
        <v>0</v>
      </c>
      <c r="X102" s="4">
        <v>0</v>
      </c>
      <c r="Y102" s="4">
        <v>0</v>
      </c>
      <c r="Z102" s="4">
        <v>0</v>
      </c>
      <c r="AA102" s="4">
        <v>0</v>
      </c>
      <c r="AB102" s="4">
        <v>0</v>
      </c>
      <c r="AC102" s="4">
        <v>0</v>
      </c>
      <c r="AD102" s="4">
        <v>0</v>
      </c>
      <c r="AE102" s="4">
        <v>0</v>
      </c>
      <c r="AF102" s="4">
        <v>0</v>
      </c>
      <c r="AG102" s="4">
        <v>0</v>
      </c>
      <c r="AH102" s="4">
        <v>0</v>
      </c>
      <c r="AI102" s="4">
        <v>0</v>
      </c>
      <c r="AJ102" s="4">
        <v>0</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61">
        <v>0</v>
      </c>
    </row>
    <row r="103" spans="2:53" x14ac:dyDescent="0.25">
      <c r="B103" s="112">
        <v>25</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61">
        <v>0</v>
      </c>
    </row>
    <row r="104" spans="2:53" x14ac:dyDescent="0.25">
      <c r="B104" s="112">
        <v>26</v>
      </c>
      <c r="C104" s="4">
        <v>0</v>
      </c>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61">
        <v>0</v>
      </c>
    </row>
    <row r="105" spans="2:53" x14ac:dyDescent="0.25">
      <c r="B105" s="112">
        <v>27</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61">
        <v>0</v>
      </c>
    </row>
    <row r="106" spans="2:53" x14ac:dyDescent="0.25">
      <c r="B106" s="112">
        <v>28</v>
      </c>
      <c r="C106" s="4">
        <v>0</v>
      </c>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61">
        <v>0</v>
      </c>
    </row>
    <row r="107" spans="2:53" x14ac:dyDescent="0.25">
      <c r="B107" s="112">
        <v>29</v>
      </c>
      <c r="C107" s="4">
        <v>0</v>
      </c>
      <c r="D107" s="4">
        <v>0</v>
      </c>
      <c r="E107" s="4">
        <v>0</v>
      </c>
      <c r="F107" s="4">
        <v>0</v>
      </c>
      <c r="G107" s="4">
        <v>0</v>
      </c>
      <c r="H107" s="4">
        <v>0</v>
      </c>
      <c r="I107" s="4">
        <v>0</v>
      </c>
      <c r="J107" s="4">
        <v>0</v>
      </c>
      <c r="K107" s="4">
        <v>0</v>
      </c>
      <c r="L107" s="4">
        <v>0</v>
      </c>
      <c r="M107" s="4">
        <v>0</v>
      </c>
      <c r="N107" s="4">
        <v>0</v>
      </c>
      <c r="O107" s="4">
        <v>0</v>
      </c>
      <c r="P107" s="4">
        <v>0</v>
      </c>
      <c r="Q107" s="4">
        <v>0</v>
      </c>
      <c r="R107" s="4">
        <v>0</v>
      </c>
      <c r="S107" s="4">
        <v>0</v>
      </c>
      <c r="T107" s="4">
        <v>0</v>
      </c>
      <c r="U107" s="4">
        <v>0</v>
      </c>
      <c r="V107" s="4">
        <v>0</v>
      </c>
      <c r="W107" s="4">
        <v>0</v>
      </c>
      <c r="X107" s="4">
        <v>0</v>
      </c>
      <c r="Y107" s="4">
        <v>0</v>
      </c>
      <c r="Z107" s="4">
        <v>0</v>
      </c>
      <c r="AA107" s="4">
        <v>0</v>
      </c>
      <c r="AB107" s="4">
        <v>0</v>
      </c>
      <c r="AC107" s="4">
        <v>0</v>
      </c>
      <c r="AD107" s="4">
        <v>0</v>
      </c>
      <c r="AE107" s="4">
        <v>0</v>
      </c>
      <c r="AF107" s="4">
        <v>0</v>
      </c>
      <c r="AG107" s="4">
        <v>0</v>
      </c>
      <c r="AH107" s="4">
        <v>0</v>
      </c>
      <c r="AI107" s="4">
        <v>0</v>
      </c>
      <c r="AJ107" s="4">
        <v>0</v>
      </c>
      <c r="AK107" s="4">
        <v>0</v>
      </c>
      <c r="AL107" s="4">
        <v>0</v>
      </c>
      <c r="AM107" s="4">
        <v>0</v>
      </c>
      <c r="AN107" s="4">
        <v>0</v>
      </c>
      <c r="AO107" s="4">
        <v>0</v>
      </c>
      <c r="AP107" s="4">
        <v>0</v>
      </c>
      <c r="AQ107" s="4">
        <v>0</v>
      </c>
      <c r="AR107" s="4">
        <v>0</v>
      </c>
      <c r="AS107" s="4">
        <v>0</v>
      </c>
      <c r="AT107" s="4">
        <v>0</v>
      </c>
      <c r="AU107" s="4">
        <v>0</v>
      </c>
      <c r="AV107" s="4">
        <v>0</v>
      </c>
      <c r="AW107" s="4">
        <v>0</v>
      </c>
      <c r="AX107" s="4">
        <v>0</v>
      </c>
      <c r="AY107" s="4">
        <v>0</v>
      </c>
      <c r="AZ107" s="4">
        <v>0</v>
      </c>
      <c r="BA107" s="61">
        <v>0</v>
      </c>
    </row>
    <row r="108" spans="2:53" x14ac:dyDescent="0.25">
      <c r="B108" s="112">
        <v>30</v>
      </c>
      <c r="C108" s="4">
        <v>0</v>
      </c>
      <c r="D108" s="4">
        <v>0</v>
      </c>
      <c r="E108" s="4">
        <v>0</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61">
        <v>0</v>
      </c>
    </row>
    <row r="109" spans="2:53" x14ac:dyDescent="0.25">
      <c r="B109" s="112">
        <v>31</v>
      </c>
      <c r="C109" s="4">
        <v>0</v>
      </c>
      <c r="D109" s="4">
        <v>0</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61">
        <v>0</v>
      </c>
    </row>
    <row r="110" spans="2:53" x14ac:dyDescent="0.25">
      <c r="B110" s="112">
        <v>32</v>
      </c>
      <c r="C110" s="4">
        <v>0</v>
      </c>
      <c r="D110" s="4">
        <v>0</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61">
        <v>0</v>
      </c>
    </row>
    <row r="111" spans="2:53" ht="15.75" thickBot="1" x14ac:dyDescent="0.3">
      <c r="B111" s="113" t="s">
        <v>162</v>
      </c>
      <c r="C111" s="5">
        <v>100</v>
      </c>
      <c r="D111" s="5">
        <v>100</v>
      </c>
      <c r="E111" s="5">
        <v>100</v>
      </c>
      <c r="F111" s="5">
        <v>100</v>
      </c>
      <c r="G111" s="5">
        <v>100</v>
      </c>
      <c r="H111" s="5">
        <v>100</v>
      </c>
      <c r="I111" s="5">
        <v>100</v>
      </c>
      <c r="J111" s="5">
        <v>100</v>
      </c>
      <c r="K111" s="5">
        <v>100</v>
      </c>
      <c r="L111" s="5">
        <v>100</v>
      </c>
      <c r="M111" s="5">
        <v>100</v>
      </c>
      <c r="N111" s="5">
        <v>100</v>
      </c>
      <c r="O111" s="5">
        <v>100</v>
      </c>
      <c r="P111" s="5">
        <v>100</v>
      </c>
      <c r="Q111" s="5">
        <v>100</v>
      </c>
      <c r="R111" s="5">
        <v>100</v>
      </c>
      <c r="S111" s="5">
        <v>100</v>
      </c>
      <c r="T111" s="5">
        <v>100</v>
      </c>
      <c r="U111" s="5">
        <v>100</v>
      </c>
      <c r="V111" s="5">
        <v>100</v>
      </c>
      <c r="W111" s="5">
        <v>100</v>
      </c>
      <c r="X111" s="5">
        <v>100</v>
      </c>
      <c r="Y111" s="5">
        <v>100</v>
      </c>
      <c r="Z111" s="5">
        <v>100</v>
      </c>
      <c r="AA111" s="5">
        <v>100</v>
      </c>
      <c r="AB111" s="5">
        <v>100</v>
      </c>
      <c r="AC111" s="5">
        <v>100</v>
      </c>
      <c r="AD111" s="5">
        <v>100</v>
      </c>
      <c r="AE111" s="5">
        <v>100</v>
      </c>
      <c r="AF111" s="5">
        <v>100</v>
      </c>
      <c r="AG111" s="5">
        <v>100</v>
      </c>
      <c r="AH111" s="5">
        <v>100</v>
      </c>
      <c r="AI111" s="5">
        <v>100</v>
      </c>
      <c r="AJ111" s="5">
        <v>100</v>
      </c>
      <c r="AK111" s="5">
        <v>100</v>
      </c>
      <c r="AL111" s="5">
        <v>100</v>
      </c>
      <c r="AM111" s="5">
        <v>100</v>
      </c>
      <c r="AN111" s="5">
        <v>100</v>
      </c>
      <c r="AO111" s="5">
        <v>100</v>
      </c>
      <c r="AP111" s="5">
        <v>100</v>
      </c>
      <c r="AQ111" s="5">
        <v>100</v>
      </c>
      <c r="AR111" s="5">
        <v>100</v>
      </c>
      <c r="AS111" s="5">
        <v>100</v>
      </c>
      <c r="AT111" s="5">
        <v>100</v>
      </c>
      <c r="AU111" s="5">
        <v>100</v>
      </c>
      <c r="AV111" s="5">
        <v>100</v>
      </c>
      <c r="AW111" s="5">
        <v>100</v>
      </c>
      <c r="AX111" s="5">
        <v>100</v>
      </c>
      <c r="AY111" s="5">
        <v>100</v>
      </c>
      <c r="AZ111" s="5">
        <v>100</v>
      </c>
      <c r="BA111" s="62">
        <v>99.999999999999986</v>
      </c>
    </row>
    <row r="112" spans="2:53" ht="15.75" thickBot="1" x14ac:dyDescent="0.3">
      <c r="B112" s="216" t="s">
        <v>163</v>
      </c>
      <c r="C112" s="217"/>
      <c r="D112" s="217"/>
      <c r="E112" s="217"/>
      <c r="F112" s="217"/>
      <c r="G112" s="217"/>
      <c r="H112" s="217"/>
      <c r="I112" s="218"/>
    </row>
    <row r="113" spans="2:53" x14ac:dyDescent="0.25">
      <c r="B113" s="114">
        <v>0</v>
      </c>
      <c r="C113" s="7">
        <v>100</v>
      </c>
      <c r="D113" s="7">
        <v>21.999999999999996</v>
      </c>
      <c r="E113" s="7">
        <v>32.840000000000003</v>
      </c>
      <c r="F113" s="7">
        <v>63.384799999999991</v>
      </c>
      <c r="G113" s="7">
        <v>34.139855999999995</v>
      </c>
      <c r="H113" s="7">
        <v>41.678512319999996</v>
      </c>
      <c r="I113" s="7">
        <v>50.420832390399994</v>
      </c>
      <c r="J113" s="7">
        <v>39.832494575487999</v>
      </c>
      <c r="K113" s="7">
        <v>43.720238035919351</v>
      </c>
      <c r="L113" s="7">
        <v>45.981967044238885</v>
      </c>
      <c r="M113" s="7">
        <v>42.273946687533972</v>
      </c>
      <c r="N113" s="7">
        <v>44.035338061604037</v>
      </c>
      <c r="O113" s="7">
        <v>44.515462968181843</v>
      </c>
      <c r="P113" s="7">
        <v>43.26026985401613</v>
      </c>
      <c r="Q113" s="7">
        <v>43.999258029776485</v>
      </c>
      <c r="R113" s="7">
        <v>44.050443809766264</v>
      </c>
      <c r="S113" s="7">
        <v>43.641024813494056</v>
      </c>
      <c r="T113" s="7">
        <v>43.934778740591483</v>
      </c>
      <c r="U113" s="7">
        <v>43.910360175591592</v>
      </c>
      <c r="V113" s="7">
        <v>43.782529692742791</v>
      </c>
      <c r="W113" s="7">
        <v>43.894446751864805</v>
      </c>
      <c r="X113" s="7">
        <v>43.871066687174036</v>
      </c>
      <c r="Y113" s="7">
        <v>43.833344608071826</v>
      </c>
      <c r="Z113" s="7">
        <v>43.874457862116934</v>
      </c>
      <c r="AA113" s="7">
        <v>43.861250563512854</v>
      </c>
      <c r="AB113" s="7">
        <v>43.850995629401481</v>
      </c>
      <c r="AC113" s="7">
        <v>43.865598127310392</v>
      </c>
      <c r="AD113" s="7">
        <v>43.859335645997135</v>
      </c>
      <c r="AE113" s="7">
        <v>43.85691913246702</v>
      </c>
      <c r="AF113" s="7">
        <v>43.861935253677132</v>
      </c>
      <c r="AG113" s="7">
        <v>43.859230935898296</v>
      </c>
      <c r="AH113" s="7">
        <v>43.858832243160734</v>
      </c>
      <c r="AI113" s="7">
        <v>43.860495382385452</v>
      </c>
      <c r="AJ113" s="7">
        <v>43.859397480158954</v>
      </c>
      <c r="AK113" s="7">
        <v>43.859422274283261</v>
      </c>
      <c r="AL113" s="7">
        <v>43.859951885979548</v>
      </c>
      <c r="AM113" s="7">
        <v>43.85952639179429</v>
      </c>
      <c r="AN113" s="7">
        <v>43.859593471410648</v>
      </c>
      <c r="AO113" s="7">
        <v>43.859753896402523</v>
      </c>
      <c r="AP113" s="7">
        <v>43.859595225100676</v>
      </c>
      <c r="AQ113" s="7">
        <v>43.85963877622018</v>
      </c>
      <c r="AR113" s="7">
        <v>43.859684141997889</v>
      </c>
      <c r="AS113" s="7">
        <v>43.859626981131527</v>
      </c>
      <c r="AT113" s="7">
        <v>43.859648883718435</v>
      </c>
      <c r="AU113" s="7">
        <v>43.859660380133832</v>
      </c>
      <c r="AV113" s="7">
        <v>43.859640461636374</v>
      </c>
      <c r="AW113" s="7">
        <v>43.859650249856692</v>
      </c>
      <c r="AX113" s="7">
        <v>43.859652574293577</v>
      </c>
      <c r="AY113" s="7">
        <v>43.859645867122644</v>
      </c>
      <c r="AZ113" s="7">
        <v>43.859649936497533</v>
      </c>
      <c r="BA113" s="60">
        <v>43.859650115970588</v>
      </c>
    </row>
    <row r="114" spans="2:53" x14ac:dyDescent="0.25">
      <c r="B114" s="112">
        <v>1</v>
      </c>
      <c r="C114" s="4">
        <v>0</v>
      </c>
      <c r="D114" s="4">
        <v>78</v>
      </c>
      <c r="E114" s="4">
        <v>17.159999999999997</v>
      </c>
      <c r="F114" s="4">
        <v>25.615200000000005</v>
      </c>
      <c r="G114" s="4">
        <v>49.440143999999997</v>
      </c>
      <c r="H114" s="4">
        <v>26.629087679999998</v>
      </c>
      <c r="I114" s="4">
        <v>32.509239609599994</v>
      </c>
      <c r="J114" s="4">
        <v>39.328249264511996</v>
      </c>
      <c r="K114" s="4">
        <v>31.069345768880641</v>
      </c>
      <c r="L114" s="4">
        <v>34.101785668017094</v>
      </c>
      <c r="M114" s="4">
        <v>35.865934294506332</v>
      </c>
      <c r="N114" s="4">
        <v>32.973678416276499</v>
      </c>
      <c r="O114" s="4">
        <v>34.347563688051153</v>
      </c>
      <c r="P114" s="4">
        <v>34.722061115181837</v>
      </c>
      <c r="Q114" s="4">
        <v>33.743010486132583</v>
      </c>
      <c r="R114" s="4">
        <v>34.319421263225657</v>
      </c>
      <c r="S114" s="4">
        <v>34.359346171617688</v>
      </c>
      <c r="T114" s="4">
        <v>34.039999354525364</v>
      </c>
      <c r="U114" s="4">
        <v>34.269127417661359</v>
      </c>
      <c r="V114" s="4">
        <v>34.250080936961446</v>
      </c>
      <c r="W114" s="4">
        <v>34.150373160339377</v>
      </c>
      <c r="X114" s="4">
        <v>34.237668466454551</v>
      </c>
      <c r="Y114" s="4">
        <v>34.21943201599575</v>
      </c>
      <c r="Z114" s="4">
        <v>34.190008794296027</v>
      </c>
      <c r="AA114" s="4">
        <v>34.222077132451211</v>
      </c>
      <c r="AB114" s="4">
        <v>34.211775439540027</v>
      </c>
      <c r="AC114" s="4">
        <v>34.20377659093316</v>
      </c>
      <c r="AD114" s="4">
        <v>34.215166539302103</v>
      </c>
      <c r="AE114" s="4">
        <v>34.210281803877763</v>
      </c>
      <c r="AF114" s="4">
        <v>34.20839692332428</v>
      </c>
      <c r="AG114" s="4">
        <v>34.212309497868162</v>
      </c>
      <c r="AH114" s="4">
        <v>34.210200130000672</v>
      </c>
      <c r="AI114" s="4">
        <v>34.209889149665372</v>
      </c>
      <c r="AJ114" s="4">
        <v>34.211186398260651</v>
      </c>
      <c r="AK114" s="4">
        <v>34.210330034523984</v>
      </c>
      <c r="AL114" s="4">
        <v>34.210349373940943</v>
      </c>
      <c r="AM114" s="4">
        <v>34.210762471064051</v>
      </c>
      <c r="AN114" s="4">
        <v>34.210430585599546</v>
      </c>
      <c r="AO114" s="4">
        <v>34.210482907700303</v>
      </c>
      <c r="AP114" s="4">
        <v>34.210608039193971</v>
      </c>
      <c r="AQ114" s="4">
        <v>34.21048427557853</v>
      </c>
      <c r="AR114" s="4">
        <v>34.210518245451745</v>
      </c>
      <c r="AS114" s="4">
        <v>34.210553630758355</v>
      </c>
      <c r="AT114" s="4">
        <v>34.210509045282592</v>
      </c>
      <c r="AU114" s="4">
        <v>34.210526129300384</v>
      </c>
      <c r="AV114" s="4">
        <v>34.210535096504387</v>
      </c>
      <c r="AW114" s="4">
        <v>34.210519560076371</v>
      </c>
      <c r="AX114" s="4">
        <v>34.210527194888222</v>
      </c>
      <c r="AY114" s="4">
        <v>34.210529007948992</v>
      </c>
      <c r="AZ114" s="4">
        <v>34.210523776355664</v>
      </c>
      <c r="BA114" s="61">
        <v>34.210526950468079</v>
      </c>
    </row>
    <row r="115" spans="2:53" x14ac:dyDescent="0.25">
      <c r="B115" s="112">
        <v>2</v>
      </c>
      <c r="C115" s="4">
        <v>0</v>
      </c>
      <c r="D115" s="4">
        <v>0</v>
      </c>
      <c r="E115" s="4">
        <v>49.999999999999993</v>
      </c>
      <c r="F115" s="4">
        <v>10.999999999999996</v>
      </c>
      <c r="G115" s="4">
        <v>16.420000000000002</v>
      </c>
      <c r="H115" s="4">
        <v>31.692399999999996</v>
      </c>
      <c r="I115" s="4">
        <v>17.069927999999997</v>
      </c>
      <c r="J115" s="4">
        <v>20.839256159999994</v>
      </c>
      <c r="K115" s="4">
        <v>25.210416195199993</v>
      </c>
      <c r="L115" s="4">
        <v>19.916247287744</v>
      </c>
      <c r="M115" s="4">
        <v>21.860119017959672</v>
      </c>
      <c r="N115" s="4">
        <v>22.990983522119443</v>
      </c>
      <c r="O115" s="4">
        <v>21.136973343766986</v>
      </c>
      <c r="P115" s="4">
        <v>22.017669030802018</v>
      </c>
      <c r="Q115" s="4">
        <v>22.257731484090918</v>
      </c>
      <c r="R115" s="4">
        <v>21.630134927008065</v>
      </c>
      <c r="S115" s="4">
        <v>21.999629014888239</v>
      </c>
      <c r="T115" s="4">
        <v>22.025221904883132</v>
      </c>
      <c r="U115" s="4">
        <v>21.820512406747024</v>
      </c>
      <c r="V115" s="4">
        <v>21.967389370295741</v>
      </c>
      <c r="W115" s="4">
        <v>21.955180087795796</v>
      </c>
      <c r="X115" s="4">
        <v>21.891264846371392</v>
      </c>
      <c r="Y115" s="4">
        <v>21.947223375932403</v>
      </c>
      <c r="Z115" s="4">
        <v>21.935533343587018</v>
      </c>
      <c r="AA115" s="4">
        <v>21.916672304035913</v>
      </c>
      <c r="AB115" s="4">
        <v>21.937228931058467</v>
      </c>
      <c r="AC115" s="4">
        <v>21.930625281756427</v>
      </c>
      <c r="AD115" s="4">
        <v>21.925497814700741</v>
      </c>
      <c r="AE115" s="4">
        <v>21.932799063655192</v>
      </c>
      <c r="AF115" s="4">
        <v>21.929667822998564</v>
      </c>
      <c r="AG115" s="4">
        <v>21.92845956623351</v>
      </c>
      <c r="AH115" s="4">
        <v>21.930967626838562</v>
      </c>
      <c r="AI115" s="4">
        <v>21.929615467949148</v>
      </c>
      <c r="AJ115" s="4">
        <v>21.929416121580363</v>
      </c>
      <c r="AK115" s="4">
        <v>21.930247691192722</v>
      </c>
      <c r="AL115" s="4">
        <v>21.929698740079477</v>
      </c>
      <c r="AM115" s="4">
        <v>21.929711137141627</v>
      </c>
      <c r="AN115" s="4">
        <v>21.929975942989774</v>
      </c>
      <c r="AO115" s="4">
        <v>21.929763195897142</v>
      </c>
      <c r="AP115" s="4">
        <v>21.92979673570532</v>
      </c>
      <c r="AQ115" s="4">
        <v>21.929876948201262</v>
      </c>
      <c r="AR115" s="4">
        <v>21.929797612550338</v>
      </c>
      <c r="AS115" s="4">
        <v>21.92981938811009</v>
      </c>
      <c r="AT115" s="4">
        <v>21.929842070998944</v>
      </c>
      <c r="AU115" s="4">
        <v>21.929813490565763</v>
      </c>
      <c r="AV115" s="4">
        <v>21.929824441859218</v>
      </c>
      <c r="AW115" s="4">
        <v>21.929830190066912</v>
      </c>
      <c r="AX115" s="4">
        <v>21.929820230818184</v>
      </c>
      <c r="AY115" s="4">
        <v>21.929825124928346</v>
      </c>
      <c r="AZ115" s="4">
        <v>21.929826287146788</v>
      </c>
      <c r="BA115" s="61">
        <v>21.929822933561322</v>
      </c>
    </row>
    <row r="116" spans="2:53" x14ac:dyDescent="0.25">
      <c r="B116" s="112">
        <v>3</v>
      </c>
      <c r="C116" s="4">
        <v>0</v>
      </c>
      <c r="D116" s="4">
        <v>0</v>
      </c>
      <c r="E116" s="4">
        <v>0</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61">
        <v>0</v>
      </c>
    </row>
    <row r="117" spans="2:53" x14ac:dyDescent="0.25">
      <c r="B117" s="112">
        <v>4</v>
      </c>
      <c r="C117" s="4">
        <v>0</v>
      </c>
      <c r="D117" s="4">
        <v>0</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61">
        <v>0</v>
      </c>
    </row>
    <row r="118" spans="2:53" x14ac:dyDescent="0.25">
      <c r="B118" s="112">
        <v>5</v>
      </c>
      <c r="C118" s="4">
        <v>0</v>
      </c>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0</v>
      </c>
      <c r="AI118" s="4">
        <v>0</v>
      </c>
      <c r="AJ118" s="4">
        <v>0</v>
      </c>
      <c r="AK118" s="4">
        <v>0</v>
      </c>
      <c r="AL118" s="4">
        <v>0</v>
      </c>
      <c r="AM118" s="4">
        <v>0</v>
      </c>
      <c r="AN118" s="4">
        <v>0</v>
      </c>
      <c r="AO118" s="4">
        <v>0</v>
      </c>
      <c r="AP118" s="4">
        <v>0</v>
      </c>
      <c r="AQ118" s="4">
        <v>0</v>
      </c>
      <c r="AR118" s="4">
        <v>0</v>
      </c>
      <c r="AS118" s="4">
        <v>0</v>
      </c>
      <c r="AT118" s="4">
        <v>0</v>
      </c>
      <c r="AU118" s="4">
        <v>0</v>
      </c>
      <c r="AV118" s="4">
        <v>0</v>
      </c>
      <c r="AW118" s="4">
        <v>0</v>
      </c>
      <c r="AX118" s="4">
        <v>0</v>
      </c>
      <c r="AY118" s="4">
        <v>0</v>
      </c>
      <c r="AZ118" s="4">
        <v>0</v>
      </c>
      <c r="BA118" s="61">
        <v>0</v>
      </c>
    </row>
    <row r="119" spans="2:53" x14ac:dyDescent="0.25">
      <c r="B119" s="112">
        <v>6</v>
      </c>
      <c r="C119" s="4">
        <v>0</v>
      </c>
      <c r="D119" s="4">
        <v>0</v>
      </c>
      <c r="E119" s="4">
        <v>0</v>
      </c>
      <c r="F119" s="4">
        <v>0</v>
      </c>
      <c r="G119" s="4">
        <v>0</v>
      </c>
      <c r="H119" s="4">
        <v>0</v>
      </c>
      <c r="I119" s="4">
        <v>0</v>
      </c>
      <c r="J119" s="4">
        <v>0</v>
      </c>
      <c r="K119" s="4">
        <v>0</v>
      </c>
      <c r="L119" s="4">
        <v>0</v>
      </c>
      <c r="M119" s="4">
        <v>0</v>
      </c>
      <c r="N119" s="4">
        <v>0</v>
      </c>
      <c r="O119" s="4">
        <v>0</v>
      </c>
      <c r="P119" s="4">
        <v>0</v>
      </c>
      <c r="Q119" s="4">
        <v>0</v>
      </c>
      <c r="R119" s="4">
        <v>0</v>
      </c>
      <c r="S119" s="4">
        <v>0</v>
      </c>
      <c r="T119" s="4">
        <v>0</v>
      </c>
      <c r="U119" s="4">
        <v>0</v>
      </c>
      <c r="V119" s="4">
        <v>0</v>
      </c>
      <c r="W119" s="4">
        <v>0</v>
      </c>
      <c r="X119" s="4">
        <v>0</v>
      </c>
      <c r="Y119" s="4">
        <v>0</v>
      </c>
      <c r="Z119" s="4">
        <v>0</v>
      </c>
      <c r="AA119" s="4">
        <v>0</v>
      </c>
      <c r="AB119" s="4">
        <v>0</v>
      </c>
      <c r="AC119" s="4">
        <v>0</v>
      </c>
      <c r="AD119" s="4">
        <v>0</v>
      </c>
      <c r="AE119" s="4">
        <v>0</v>
      </c>
      <c r="AF119" s="4">
        <v>0</v>
      </c>
      <c r="AG119" s="4">
        <v>0</v>
      </c>
      <c r="AH119" s="4">
        <v>0</v>
      </c>
      <c r="AI119" s="4">
        <v>0</v>
      </c>
      <c r="AJ119" s="4">
        <v>0</v>
      </c>
      <c r="AK119" s="4">
        <v>0</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61">
        <v>0</v>
      </c>
    </row>
    <row r="120" spans="2:53" x14ac:dyDescent="0.25">
      <c r="B120" s="112">
        <v>7</v>
      </c>
      <c r="C120" s="4">
        <v>0</v>
      </c>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4">
        <v>0</v>
      </c>
      <c r="U120" s="4">
        <v>0</v>
      </c>
      <c r="V120" s="4">
        <v>0</v>
      </c>
      <c r="W120" s="4">
        <v>0</v>
      </c>
      <c r="X120" s="4">
        <v>0</v>
      </c>
      <c r="Y120" s="4">
        <v>0</v>
      </c>
      <c r="Z120" s="4">
        <v>0</v>
      </c>
      <c r="AA120" s="4">
        <v>0</v>
      </c>
      <c r="AB120" s="4">
        <v>0</v>
      </c>
      <c r="AC120" s="4">
        <v>0</v>
      </c>
      <c r="AD120" s="4">
        <v>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0</v>
      </c>
      <c r="AU120" s="4">
        <v>0</v>
      </c>
      <c r="AV120" s="4">
        <v>0</v>
      </c>
      <c r="AW120" s="4">
        <v>0</v>
      </c>
      <c r="AX120" s="4">
        <v>0</v>
      </c>
      <c r="AY120" s="4">
        <v>0</v>
      </c>
      <c r="AZ120" s="4">
        <v>0</v>
      </c>
      <c r="BA120" s="61">
        <v>0</v>
      </c>
    </row>
    <row r="121" spans="2:53" x14ac:dyDescent="0.25">
      <c r="B121" s="112">
        <v>8</v>
      </c>
      <c r="C121" s="4">
        <v>0</v>
      </c>
      <c r="D121" s="4">
        <v>0</v>
      </c>
      <c r="E121" s="4">
        <v>0</v>
      </c>
      <c r="F121" s="4">
        <v>0</v>
      </c>
      <c r="G121" s="4">
        <v>0</v>
      </c>
      <c r="H121" s="4">
        <v>0</v>
      </c>
      <c r="I121" s="4">
        <v>0</v>
      </c>
      <c r="J121" s="4">
        <v>0</v>
      </c>
      <c r="K121" s="4">
        <v>0</v>
      </c>
      <c r="L121" s="4">
        <v>0</v>
      </c>
      <c r="M121" s="4">
        <v>0</v>
      </c>
      <c r="N121" s="4">
        <v>0</v>
      </c>
      <c r="O121" s="4">
        <v>0</v>
      </c>
      <c r="P121" s="4">
        <v>0</v>
      </c>
      <c r="Q121" s="4">
        <v>0</v>
      </c>
      <c r="R121" s="4">
        <v>0</v>
      </c>
      <c r="S121" s="4">
        <v>0</v>
      </c>
      <c r="T121" s="4">
        <v>0</v>
      </c>
      <c r="U121" s="4">
        <v>0</v>
      </c>
      <c r="V121" s="4">
        <v>0</v>
      </c>
      <c r="W121" s="4">
        <v>0</v>
      </c>
      <c r="X121" s="4">
        <v>0</v>
      </c>
      <c r="Y121" s="4">
        <v>0</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0</v>
      </c>
      <c r="AS121" s="4">
        <v>0</v>
      </c>
      <c r="AT121" s="4">
        <v>0</v>
      </c>
      <c r="AU121" s="4">
        <v>0</v>
      </c>
      <c r="AV121" s="4">
        <v>0</v>
      </c>
      <c r="AW121" s="4">
        <v>0</v>
      </c>
      <c r="AX121" s="4">
        <v>0</v>
      </c>
      <c r="AY121" s="4">
        <v>0</v>
      </c>
      <c r="AZ121" s="4">
        <v>0</v>
      </c>
      <c r="BA121" s="61">
        <v>0</v>
      </c>
    </row>
    <row r="122" spans="2:53" x14ac:dyDescent="0.25">
      <c r="B122" s="112">
        <v>9</v>
      </c>
      <c r="C122" s="4">
        <v>0</v>
      </c>
      <c r="D122" s="4">
        <v>0</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61">
        <v>0</v>
      </c>
    </row>
    <row r="123" spans="2:53" x14ac:dyDescent="0.25">
      <c r="B123" s="112">
        <v>10</v>
      </c>
      <c r="C123" s="4">
        <v>0</v>
      </c>
      <c r="D123" s="4">
        <v>0</v>
      </c>
      <c r="E123" s="4">
        <v>0</v>
      </c>
      <c r="F123" s="4">
        <v>0</v>
      </c>
      <c r="G123" s="4">
        <v>0</v>
      </c>
      <c r="H123" s="4">
        <v>0</v>
      </c>
      <c r="I123" s="4">
        <v>0</v>
      </c>
      <c r="J123" s="4">
        <v>0</v>
      </c>
      <c r="K123" s="4">
        <v>0</v>
      </c>
      <c r="L123" s="4">
        <v>0</v>
      </c>
      <c r="M123" s="4">
        <v>0</v>
      </c>
      <c r="N123" s="4">
        <v>0</v>
      </c>
      <c r="O123" s="4">
        <v>0</v>
      </c>
      <c r="P123" s="4">
        <v>0</v>
      </c>
      <c r="Q123" s="4">
        <v>0</v>
      </c>
      <c r="R123" s="4">
        <v>0</v>
      </c>
      <c r="S123" s="4">
        <v>0</v>
      </c>
      <c r="T123" s="4">
        <v>0</v>
      </c>
      <c r="U123" s="4">
        <v>0</v>
      </c>
      <c r="V123" s="4">
        <v>0</v>
      </c>
      <c r="W123" s="4">
        <v>0</v>
      </c>
      <c r="X123" s="4">
        <v>0</v>
      </c>
      <c r="Y123" s="4">
        <v>0</v>
      </c>
      <c r="Z123" s="4">
        <v>0</v>
      </c>
      <c r="AA123" s="4">
        <v>0</v>
      </c>
      <c r="AB123" s="4">
        <v>0</v>
      </c>
      <c r="AC123" s="4">
        <v>0</v>
      </c>
      <c r="AD123" s="4">
        <v>0</v>
      </c>
      <c r="AE123" s="4">
        <v>0</v>
      </c>
      <c r="AF123" s="4">
        <v>0</v>
      </c>
      <c r="AG123" s="4">
        <v>0</v>
      </c>
      <c r="AH123" s="4">
        <v>0</v>
      </c>
      <c r="AI123" s="4">
        <v>0</v>
      </c>
      <c r="AJ123" s="4">
        <v>0</v>
      </c>
      <c r="AK123" s="4">
        <v>0</v>
      </c>
      <c r="AL123" s="4">
        <v>0</v>
      </c>
      <c r="AM123" s="4">
        <v>0</v>
      </c>
      <c r="AN123" s="4">
        <v>0</v>
      </c>
      <c r="AO123" s="4">
        <v>0</v>
      </c>
      <c r="AP123" s="4">
        <v>0</v>
      </c>
      <c r="AQ123" s="4">
        <v>0</v>
      </c>
      <c r="AR123" s="4">
        <v>0</v>
      </c>
      <c r="AS123" s="4">
        <v>0</v>
      </c>
      <c r="AT123" s="4">
        <v>0</v>
      </c>
      <c r="AU123" s="4">
        <v>0</v>
      </c>
      <c r="AV123" s="4">
        <v>0</v>
      </c>
      <c r="AW123" s="4">
        <v>0</v>
      </c>
      <c r="AX123" s="4">
        <v>0</v>
      </c>
      <c r="AY123" s="4">
        <v>0</v>
      </c>
      <c r="AZ123" s="4">
        <v>0</v>
      </c>
      <c r="BA123" s="61">
        <v>0</v>
      </c>
    </row>
    <row r="124" spans="2:53" x14ac:dyDescent="0.25">
      <c r="B124" s="112">
        <v>11</v>
      </c>
      <c r="C124" s="4">
        <v>0</v>
      </c>
      <c r="D124" s="4">
        <v>0</v>
      </c>
      <c r="E124" s="4">
        <v>0</v>
      </c>
      <c r="F124" s="4">
        <v>0</v>
      </c>
      <c r="G124" s="4">
        <v>0</v>
      </c>
      <c r="H124" s="4">
        <v>0</v>
      </c>
      <c r="I124" s="4">
        <v>0</v>
      </c>
      <c r="J124" s="4">
        <v>0</v>
      </c>
      <c r="K124" s="4">
        <v>0</v>
      </c>
      <c r="L124" s="4">
        <v>0</v>
      </c>
      <c r="M124" s="4">
        <v>0</v>
      </c>
      <c r="N124" s="4">
        <v>0</v>
      </c>
      <c r="O124" s="4">
        <v>0</v>
      </c>
      <c r="P124" s="4">
        <v>0</v>
      </c>
      <c r="Q124" s="4">
        <v>0</v>
      </c>
      <c r="R124" s="4">
        <v>0</v>
      </c>
      <c r="S124" s="4">
        <v>0</v>
      </c>
      <c r="T124" s="4">
        <v>0</v>
      </c>
      <c r="U124" s="4">
        <v>0</v>
      </c>
      <c r="V124" s="4">
        <v>0</v>
      </c>
      <c r="W124" s="4">
        <v>0</v>
      </c>
      <c r="X124" s="4">
        <v>0</v>
      </c>
      <c r="Y124" s="4">
        <v>0</v>
      </c>
      <c r="Z124" s="4">
        <v>0</v>
      </c>
      <c r="AA124" s="4">
        <v>0</v>
      </c>
      <c r="AB124" s="4">
        <v>0</v>
      </c>
      <c r="AC124" s="4">
        <v>0</v>
      </c>
      <c r="AD124" s="4">
        <v>0</v>
      </c>
      <c r="AE124" s="4">
        <v>0</v>
      </c>
      <c r="AF124" s="4">
        <v>0</v>
      </c>
      <c r="AG124" s="4">
        <v>0</v>
      </c>
      <c r="AH124" s="4">
        <v>0</v>
      </c>
      <c r="AI124" s="4">
        <v>0</v>
      </c>
      <c r="AJ124" s="4">
        <v>0</v>
      </c>
      <c r="AK124" s="4">
        <v>0</v>
      </c>
      <c r="AL124" s="4">
        <v>0</v>
      </c>
      <c r="AM124" s="4">
        <v>0</v>
      </c>
      <c r="AN124" s="4">
        <v>0</v>
      </c>
      <c r="AO124" s="4">
        <v>0</v>
      </c>
      <c r="AP124" s="4">
        <v>0</v>
      </c>
      <c r="AQ124" s="4">
        <v>0</v>
      </c>
      <c r="AR124" s="4">
        <v>0</v>
      </c>
      <c r="AS124" s="4">
        <v>0</v>
      </c>
      <c r="AT124" s="4">
        <v>0</v>
      </c>
      <c r="AU124" s="4">
        <v>0</v>
      </c>
      <c r="AV124" s="4">
        <v>0</v>
      </c>
      <c r="AW124" s="4">
        <v>0</v>
      </c>
      <c r="AX124" s="4">
        <v>0</v>
      </c>
      <c r="AY124" s="4">
        <v>0</v>
      </c>
      <c r="AZ124" s="4">
        <v>0</v>
      </c>
      <c r="BA124" s="61">
        <v>0</v>
      </c>
    </row>
    <row r="125" spans="2:53" x14ac:dyDescent="0.25">
      <c r="B125" s="112">
        <v>12</v>
      </c>
      <c r="C125" s="4">
        <v>0</v>
      </c>
      <c r="D125" s="4">
        <v>0</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61">
        <v>0</v>
      </c>
    </row>
    <row r="126" spans="2:53" x14ac:dyDescent="0.25">
      <c r="B126" s="112">
        <v>13</v>
      </c>
      <c r="C126" s="4">
        <v>0</v>
      </c>
      <c r="D126" s="4">
        <v>0</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61">
        <v>0</v>
      </c>
    </row>
    <row r="127" spans="2:53" x14ac:dyDescent="0.25">
      <c r="B127" s="112">
        <v>14</v>
      </c>
      <c r="C127" s="4">
        <v>0</v>
      </c>
      <c r="D127" s="4">
        <v>0</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61">
        <v>0</v>
      </c>
    </row>
    <row r="128" spans="2:53" x14ac:dyDescent="0.25">
      <c r="B128" s="112">
        <v>15</v>
      </c>
      <c r="C128" s="4">
        <v>0</v>
      </c>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61">
        <v>0</v>
      </c>
    </row>
    <row r="129" spans="2:53" x14ac:dyDescent="0.25">
      <c r="B129" s="112">
        <v>16</v>
      </c>
      <c r="C129" s="4">
        <v>0</v>
      </c>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61">
        <v>0</v>
      </c>
    </row>
    <row r="130" spans="2:53" x14ac:dyDescent="0.25">
      <c r="B130" s="112">
        <v>17</v>
      </c>
      <c r="C130" s="4">
        <v>0</v>
      </c>
      <c r="D130" s="4">
        <v>0</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61">
        <v>0</v>
      </c>
    </row>
    <row r="131" spans="2:53" x14ac:dyDescent="0.25">
      <c r="B131" s="112">
        <v>18</v>
      </c>
      <c r="C131" s="4">
        <v>0</v>
      </c>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61">
        <v>0</v>
      </c>
    </row>
    <row r="132" spans="2:53" x14ac:dyDescent="0.25">
      <c r="B132" s="112">
        <v>19</v>
      </c>
      <c r="C132" s="4">
        <v>0</v>
      </c>
      <c r="D132" s="4">
        <v>0</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61">
        <v>0</v>
      </c>
    </row>
    <row r="133" spans="2:53" x14ac:dyDescent="0.25">
      <c r="B133" s="112">
        <v>20</v>
      </c>
      <c r="C133" s="4">
        <v>0</v>
      </c>
      <c r="D133" s="4">
        <v>0</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61">
        <v>0</v>
      </c>
    </row>
    <row r="134" spans="2:53" x14ac:dyDescent="0.25">
      <c r="B134" s="112">
        <v>21</v>
      </c>
      <c r="C134" s="4">
        <v>0</v>
      </c>
      <c r="D134" s="4">
        <v>0</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0</v>
      </c>
      <c r="AE134" s="4">
        <v>0</v>
      </c>
      <c r="AF134" s="4">
        <v>0</v>
      </c>
      <c r="AG134" s="4">
        <v>0</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61">
        <v>0</v>
      </c>
    </row>
    <row r="135" spans="2:53" x14ac:dyDescent="0.25">
      <c r="B135" s="112">
        <v>22</v>
      </c>
      <c r="C135" s="4">
        <v>0</v>
      </c>
      <c r="D135" s="4">
        <v>0</v>
      </c>
      <c r="E135" s="4">
        <v>0</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61">
        <v>0</v>
      </c>
    </row>
    <row r="136" spans="2:53" x14ac:dyDescent="0.25">
      <c r="B136" s="112">
        <v>23</v>
      </c>
      <c r="C136" s="4">
        <v>0</v>
      </c>
      <c r="D136" s="4">
        <v>0</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61">
        <v>0</v>
      </c>
    </row>
    <row r="137" spans="2:53" x14ac:dyDescent="0.25">
      <c r="B137" s="112">
        <v>24</v>
      </c>
      <c r="C137" s="4">
        <v>0</v>
      </c>
      <c r="D137" s="4">
        <v>0</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61">
        <v>0</v>
      </c>
    </row>
    <row r="138" spans="2:53" x14ac:dyDescent="0.25">
      <c r="B138" s="112">
        <v>25</v>
      </c>
      <c r="C138" s="4">
        <v>0</v>
      </c>
      <c r="D138" s="4">
        <v>0</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61">
        <v>0</v>
      </c>
    </row>
    <row r="139" spans="2:53" x14ac:dyDescent="0.25">
      <c r="B139" s="112">
        <v>26</v>
      </c>
      <c r="C139" s="4">
        <v>0</v>
      </c>
      <c r="D139" s="4">
        <v>0</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61">
        <v>0</v>
      </c>
    </row>
    <row r="140" spans="2:53" x14ac:dyDescent="0.25">
      <c r="B140" s="112">
        <v>27</v>
      </c>
      <c r="C140" s="4">
        <v>0</v>
      </c>
      <c r="D140" s="4">
        <v>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61">
        <v>0</v>
      </c>
    </row>
    <row r="141" spans="2:53" x14ac:dyDescent="0.25">
      <c r="B141" s="112">
        <v>28</v>
      </c>
      <c r="C141" s="4">
        <v>0</v>
      </c>
      <c r="D141" s="4">
        <v>0</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61">
        <v>0</v>
      </c>
    </row>
    <row r="142" spans="2:53" x14ac:dyDescent="0.25">
      <c r="B142" s="112">
        <v>29</v>
      </c>
      <c r="C142" s="4">
        <v>0</v>
      </c>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61">
        <v>0</v>
      </c>
    </row>
    <row r="143" spans="2:53" x14ac:dyDescent="0.25">
      <c r="B143" s="112">
        <v>30</v>
      </c>
      <c r="C143" s="4">
        <v>0</v>
      </c>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61">
        <v>0</v>
      </c>
    </row>
    <row r="144" spans="2:53" x14ac:dyDescent="0.25">
      <c r="B144" s="112">
        <v>31</v>
      </c>
      <c r="C144" s="4">
        <v>0</v>
      </c>
      <c r="D144" s="4">
        <v>0</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61">
        <v>0</v>
      </c>
    </row>
    <row r="145" spans="2:53" x14ac:dyDescent="0.25">
      <c r="B145" s="112">
        <v>32</v>
      </c>
      <c r="C145" s="4">
        <v>0</v>
      </c>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4">
        <v>0</v>
      </c>
      <c r="U145" s="4">
        <v>0</v>
      </c>
      <c r="V145" s="4">
        <v>0</v>
      </c>
      <c r="W145" s="4">
        <v>0</v>
      </c>
      <c r="X145" s="4">
        <v>0</v>
      </c>
      <c r="Y145" s="4">
        <v>0</v>
      </c>
      <c r="Z145" s="4">
        <v>0</v>
      </c>
      <c r="AA145" s="4">
        <v>0</v>
      </c>
      <c r="AB145" s="4">
        <v>0</v>
      </c>
      <c r="AC145" s="4">
        <v>0</v>
      </c>
      <c r="AD145" s="4">
        <v>0</v>
      </c>
      <c r="AE145" s="4">
        <v>0</v>
      </c>
      <c r="AF145" s="4">
        <v>0</v>
      </c>
      <c r="AG145" s="4">
        <v>0</v>
      </c>
      <c r="AH145" s="4">
        <v>0</v>
      </c>
      <c r="AI145" s="4">
        <v>0</v>
      </c>
      <c r="AJ145" s="4">
        <v>0</v>
      </c>
      <c r="AK145" s="4">
        <v>0</v>
      </c>
      <c r="AL145" s="4">
        <v>0</v>
      </c>
      <c r="AM145" s="4">
        <v>0</v>
      </c>
      <c r="AN145" s="4">
        <v>0</v>
      </c>
      <c r="AO145" s="4">
        <v>0</v>
      </c>
      <c r="AP145" s="4">
        <v>0</v>
      </c>
      <c r="AQ145" s="4">
        <v>0</v>
      </c>
      <c r="AR145" s="4">
        <v>0</v>
      </c>
      <c r="AS145" s="4">
        <v>0</v>
      </c>
      <c r="AT145" s="4">
        <v>0</v>
      </c>
      <c r="AU145" s="4">
        <v>0</v>
      </c>
      <c r="AV145" s="4">
        <v>0</v>
      </c>
      <c r="AW145" s="4">
        <v>0</v>
      </c>
      <c r="AX145" s="4">
        <v>0</v>
      </c>
      <c r="AY145" s="4">
        <v>0</v>
      </c>
      <c r="AZ145" s="4">
        <v>0</v>
      </c>
      <c r="BA145" s="61">
        <v>0</v>
      </c>
    </row>
    <row r="146" spans="2:53" ht="15.75" thickBot="1" x14ac:dyDescent="0.3">
      <c r="B146" s="113" t="s">
        <v>162</v>
      </c>
      <c r="C146" s="5">
        <v>100</v>
      </c>
      <c r="D146" s="5">
        <v>100</v>
      </c>
      <c r="E146" s="5">
        <v>100</v>
      </c>
      <c r="F146" s="5">
        <v>100</v>
      </c>
      <c r="G146" s="5">
        <v>99.999999999999986</v>
      </c>
      <c r="H146" s="5">
        <v>99.999999999999986</v>
      </c>
      <c r="I146" s="5">
        <v>100</v>
      </c>
      <c r="J146" s="5">
        <v>99.999999999999986</v>
      </c>
      <c r="K146" s="5">
        <v>99.999999999999986</v>
      </c>
      <c r="L146" s="5">
        <v>99.999999999999972</v>
      </c>
      <c r="M146" s="5">
        <v>99.999999999999972</v>
      </c>
      <c r="N146" s="5">
        <v>99.999999999999972</v>
      </c>
      <c r="O146" s="5">
        <v>99.999999999999972</v>
      </c>
      <c r="P146" s="5">
        <v>99.999999999999972</v>
      </c>
      <c r="Q146" s="5">
        <v>100</v>
      </c>
      <c r="R146" s="5">
        <v>100</v>
      </c>
      <c r="S146" s="5">
        <v>99.999999999999986</v>
      </c>
      <c r="T146" s="5">
        <v>99.999999999999972</v>
      </c>
      <c r="U146" s="5">
        <v>99.999999999999986</v>
      </c>
      <c r="V146" s="5">
        <v>99.999999999999972</v>
      </c>
      <c r="W146" s="5">
        <v>99.999999999999986</v>
      </c>
      <c r="X146" s="5">
        <v>99.999999999999972</v>
      </c>
      <c r="Y146" s="5">
        <v>99.999999999999972</v>
      </c>
      <c r="Z146" s="5">
        <v>99.999999999999972</v>
      </c>
      <c r="AA146" s="5">
        <v>99.999999999999986</v>
      </c>
      <c r="AB146" s="5">
        <v>99.999999999999986</v>
      </c>
      <c r="AC146" s="5">
        <v>99.999999999999972</v>
      </c>
      <c r="AD146" s="5">
        <v>99.999999999999972</v>
      </c>
      <c r="AE146" s="5">
        <v>99.999999999999986</v>
      </c>
      <c r="AF146" s="5">
        <v>99.999999999999972</v>
      </c>
      <c r="AG146" s="5">
        <v>99.999999999999972</v>
      </c>
      <c r="AH146" s="5">
        <v>99.999999999999972</v>
      </c>
      <c r="AI146" s="5">
        <v>99.999999999999972</v>
      </c>
      <c r="AJ146" s="5">
        <v>99.999999999999957</v>
      </c>
      <c r="AK146" s="5">
        <v>99.999999999999957</v>
      </c>
      <c r="AL146" s="5">
        <v>99.999999999999957</v>
      </c>
      <c r="AM146" s="5">
        <v>99.999999999999972</v>
      </c>
      <c r="AN146" s="5">
        <v>99.999999999999957</v>
      </c>
      <c r="AO146" s="5">
        <v>99.999999999999957</v>
      </c>
      <c r="AP146" s="5">
        <v>99.999999999999972</v>
      </c>
      <c r="AQ146" s="5">
        <v>99.999999999999972</v>
      </c>
      <c r="AR146" s="5">
        <v>99.999999999999972</v>
      </c>
      <c r="AS146" s="5">
        <v>99.999999999999972</v>
      </c>
      <c r="AT146" s="5">
        <v>99.999999999999972</v>
      </c>
      <c r="AU146" s="5">
        <v>99.999999999999986</v>
      </c>
      <c r="AV146" s="5">
        <v>99.999999999999972</v>
      </c>
      <c r="AW146" s="5">
        <v>99.999999999999972</v>
      </c>
      <c r="AX146" s="5">
        <v>99.999999999999986</v>
      </c>
      <c r="AY146" s="5">
        <v>99.999999999999986</v>
      </c>
      <c r="AZ146" s="5">
        <v>100</v>
      </c>
      <c r="BA146" s="62">
        <v>100</v>
      </c>
    </row>
    <row r="147" spans="2:53" ht="15.75" thickBot="1" x14ac:dyDescent="0.3">
      <c r="B147" s="216" t="s">
        <v>164</v>
      </c>
      <c r="C147" s="217"/>
      <c r="D147" s="217"/>
      <c r="E147" s="217"/>
      <c r="F147" s="217"/>
      <c r="G147" s="217"/>
      <c r="H147" s="217"/>
      <c r="I147" s="218"/>
    </row>
    <row r="148" spans="2:53" x14ac:dyDescent="0.25">
      <c r="B148" s="114">
        <v>0</v>
      </c>
      <c r="C148" s="7">
        <v>100</v>
      </c>
      <c r="D148" s="7">
        <v>0</v>
      </c>
      <c r="E148" s="7">
        <v>0</v>
      </c>
      <c r="F148" s="7">
        <v>0</v>
      </c>
      <c r="G148" s="7">
        <v>0.19000000000000128</v>
      </c>
      <c r="H148" s="7">
        <v>0.31999999999999618</v>
      </c>
      <c r="I148" s="7">
        <v>0.41999999999999382</v>
      </c>
      <c r="J148" s="7">
        <v>0.42999999999999716</v>
      </c>
      <c r="K148" s="7">
        <v>0.41036100000000736</v>
      </c>
      <c r="L148" s="7">
        <v>0.33121599999999252</v>
      </c>
      <c r="M148" s="7">
        <v>0.26261999999999314</v>
      </c>
      <c r="N148" s="7">
        <v>0.20432200000000453</v>
      </c>
      <c r="O148" s="7">
        <v>0.25607468590000171</v>
      </c>
      <c r="P148" s="7">
        <v>0.47749346560000056</v>
      </c>
      <c r="Q148" s="7">
        <v>0.95840338539999437</v>
      </c>
      <c r="R148" s="7">
        <v>1.8087452552999987</v>
      </c>
      <c r="S148" s="7">
        <v>3.1489760852032047</v>
      </c>
      <c r="T148" s="7">
        <v>5.1200772718795253</v>
      </c>
      <c r="U148" s="7">
        <v>7.8537587372029609</v>
      </c>
      <c r="V148" s="7">
        <v>11.562505350323251</v>
      </c>
      <c r="W148" s="7">
        <v>16.379681870811805</v>
      </c>
      <c r="X148" s="7">
        <v>50.069540718491155</v>
      </c>
      <c r="Y148" s="7">
        <v>0.11717700822630289</v>
      </c>
      <c r="Z148" s="7">
        <v>0.18873409793384038</v>
      </c>
      <c r="AA148" s="7">
        <v>0.29126764218072271</v>
      </c>
      <c r="AB148" s="7">
        <v>0.53778740991124629</v>
      </c>
      <c r="AC148" s="7">
        <v>0.68620453889832778</v>
      </c>
      <c r="AD148" s="7">
        <v>0.76598457103996331</v>
      </c>
      <c r="AE148" s="7">
        <v>0.74634099533675125</v>
      </c>
      <c r="AF148" s="7">
        <v>0.70409831549728186</v>
      </c>
      <c r="AG148" s="7">
        <v>0.64932203471734606</v>
      </c>
      <c r="AH148" s="7">
        <v>0.67985601505426085</v>
      </c>
      <c r="AI148" s="7">
        <v>0.83893949032263537</v>
      </c>
      <c r="AJ148" s="7">
        <v>1.2473031398684549</v>
      </c>
      <c r="AK148" s="7">
        <v>1.9741926978722995</v>
      </c>
      <c r="AL148" s="7">
        <v>3.092385613333311</v>
      </c>
      <c r="AM148" s="7">
        <v>4.6526248435340607</v>
      </c>
      <c r="AN148" s="7">
        <v>6.659149414933804</v>
      </c>
      <c r="AO148" s="7">
        <v>9.0571107104193</v>
      </c>
      <c r="AP148" s="7">
        <v>11.688558511856623</v>
      </c>
      <c r="AQ148" s="7">
        <v>14.326529826729303</v>
      </c>
      <c r="AR148" s="7">
        <v>16.516156298077846</v>
      </c>
      <c r="AS148" s="7">
        <v>25.260477984595756</v>
      </c>
      <c r="AT148" s="7">
        <v>0.37247418142042588</v>
      </c>
      <c r="AU148" s="7">
        <v>0.51273734754507738</v>
      </c>
      <c r="AV148" s="7">
        <v>0.67811176901048043</v>
      </c>
      <c r="AW148" s="7">
        <v>0.903970333886845</v>
      </c>
      <c r="AX148" s="7">
        <v>1.0250247609797507</v>
      </c>
      <c r="AY148" s="7">
        <v>1.079017001306148</v>
      </c>
      <c r="AZ148" s="7">
        <v>1.0785279871159184</v>
      </c>
      <c r="BA148" s="60">
        <v>1.1082471228690149</v>
      </c>
    </row>
    <row r="149" spans="2:53" x14ac:dyDescent="0.25">
      <c r="B149" s="112">
        <v>1</v>
      </c>
      <c r="C149" s="4">
        <v>0</v>
      </c>
      <c r="D149" s="4">
        <v>100</v>
      </c>
      <c r="E149" s="4">
        <v>0</v>
      </c>
      <c r="F149" s="4">
        <v>0</v>
      </c>
      <c r="G149" s="4">
        <v>0</v>
      </c>
      <c r="H149" s="4">
        <v>0.19000000000000128</v>
      </c>
      <c r="I149" s="4">
        <v>0.31999999999999618</v>
      </c>
      <c r="J149" s="4">
        <v>0.41999999999999382</v>
      </c>
      <c r="K149" s="4">
        <v>0.42999999999999716</v>
      </c>
      <c r="L149" s="4">
        <v>0.41036100000000736</v>
      </c>
      <c r="M149" s="4">
        <v>0.33121599999999252</v>
      </c>
      <c r="N149" s="4">
        <v>0.26261999999999314</v>
      </c>
      <c r="O149" s="4">
        <v>0.20432200000000453</v>
      </c>
      <c r="P149" s="4">
        <v>0.25607468590000171</v>
      </c>
      <c r="Q149" s="4">
        <v>0.47749346560000056</v>
      </c>
      <c r="R149" s="4">
        <v>0.95840338539999437</v>
      </c>
      <c r="S149" s="4">
        <v>1.8087452552999987</v>
      </c>
      <c r="T149" s="4">
        <v>3.1489760852032047</v>
      </c>
      <c r="U149" s="4">
        <v>5.1200772718795253</v>
      </c>
      <c r="V149" s="4">
        <v>7.8537587372029609</v>
      </c>
      <c r="W149" s="4">
        <v>11.562505350323251</v>
      </c>
      <c r="X149" s="4">
        <v>16.379681870811805</v>
      </c>
      <c r="Y149" s="4">
        <v>50.069540718491155</v>
      </c>
      <c r="Z149" s="4">
        <v>0.11717700822630289</v>
      </c>
      <c r="AA149" s="4">
        <v>0.18873409793384038</v>
      </c>
      <c r="AB149" s="4">
        <v>0.29126764218072271</v>
      </c>
      <c r="AC149" s="4">
        <v>0.53778740991124629</v>
      </c>
      <c r="AD149" s="4">
        <v>0.68620453889832778</v>
      </c>
      <c r="AE149" s="4">
        <v>0.76598457103996331</v>
      </c>
      <c r="AF149" s="4">
        <v>0.74634099533675125</v>
      </c>
      <c r="AG149" s="4">
        <v>0.70409831549728186</v>
      </c>
      <c r="AH149" s="4">
        <v>0.64932203471734606</v>
      </c>
      <c r="AI149" s="4">
        <v>0.67985601505426085</v>
      </c>
      <c r="AJ149" s="4">
        <v>0.83893949032263537</v>
      </c>
      <c r="AK149" s="4">
        <v>1.2473031398684549</v>
      </c>
      <c r="AL149" s="4">
        <v>1.9741926978722995</v>
      </c>
      <c r="AM149" s="4">
        <v>3.092385613333311</v>
      </c>
      <c r="AN149" s="4">
        <v>4.6526248435340607</v>
      </c>
      <c r="AO149" s="4">
        <v>6.659149414933804</v>
      </c>
      <c r="AP149" s="4">
        <v>9.0571107104193</v>
      </c>
      <c r="AQ149" s="4">
        <v>11.688558511856623</v>
      </c>
      <c r="AR149" s="4">
        <v>14.326529826729303</v>
      </c>
      <c r="AS149" s="4">
        <v>16.516156298077846</v>
      </c>
      <c r="AT149" s="4">
        <v>25.260477984595756</v>
      </c>
      <c r="AU149" s="4">
        <v>0.37247418142042588</v>
      </c>
      <c r="AV149" s="4">
        <v>0.51273734754507738</v>
      </c>
      <c r="AW149" s="4">
        <v>0.67811176901048043</v>
      </c>
      <c r="AX149" s="4">
        <v>0.903970333886845</v>
      </c>
      <c r="AY149" s="4">
        <v>1.0250247609797507</v>
      </c>
      <c r="AZ149" s="4">
        <v>1.079017001306148</v>
      </c>
      <c r="BA149" s="61">
        <v>1.0785279871159184</v>
      </c>
    </row>
    <row r="150" spans="2:53" x14ac:dyDescent="0.25">
      <c r="B150" s="112">
        <v>2</v>
      </c>
      <c r="C150" s="4">
        <v>0</v>
      </c>
      <c r="D150" s="4">
        <v>0</v>
      </c>
      <c r="E150" s="4">
        <v>100</v>
      </c>
      <c r="F150" s="4">
        <v>0</v>
      </c>
      <c r="G150" s="4">
        <v>0</v>
      </c>
      <c r="H150" s="4">
        <v>0</v>
      </c>
      <c r="I150" s="4">
        <v>0.19000000000000128</v>
      </c>
      <c r="J150" s="4">
        <v>0.31999999999999618</v>
      </c>
      <c r="K150" s="4">
        <v>0.41999999999999382</v>
      </c>
      <c r="L150" s="4">
        <v>0.42999999999999716</v>
      </c>
      <c r="M150" s="4">
        <v>0.41036100000000736</v>
      </c>
      <c r="N150" s="4">
        <v>0.33121599999999252</v>
      </c>
      <c r="O150" s="4">
        <v>0.26261999999999314</v>
      </c>
      <c r="P150" s="4">
        <v>0.20432200000000453</v>
      </c>
      <c r="Q150" s="4">
        <v>0.25607468590000171</v>
      </c>
      <c r="R150" s="4">
        <v>0.47749346560000056</v>
      </c>
      <c r="S150" s="4">
        <v>0.95840338539999437</v>
      </c>
      <c r="T150" s="4">
        <v>1.8087452552999987</v>
      </c>
      <c r="U150" s="4">
        <v>3.1489760852032047</v>
      </c>
      <c r="V150" s="4">
        <v>5.1200772718795253</v>
      </c>
      <c r="W150" s="4">
        <v>7.8537587372029609</v>
      </c>
      <c r="X150" s="4">
        <v>11.562505350323251</v>
      </c>
      <c r="Y150" s="4">
        <v>16.379681870811805</v>
      </c>
      <c r="Z150" s="4">
        <v>50.069540718491155</v>
      </c>
      <c r="AA150" s="4">
        <v>0.11717700822630289</v>
      </c>
      <c r="AB150" s="4">
        <v>0.18873409793384038</v>
      </c>
      <c r="AC150" s="4">
        <v>0.29126764218072271</v>
      </c>
      <c r="AD150" s="4">
        <v>0.53778740991124629</v>
      </c>
      <c r="AE150" s="4">
        <v>0.68620453889832778</v>
      </c>
      <c r="AF150" s="4">
        <v>0.76598457103996331</v>
      </c>
      <c r="AG150" s="4">
        <v>0.74634099533675125</v>
      </c>
      <c r="AH150" s="4">
        <v>0.70409831549728186</v>
      </c>
      <c r="AI150" s="4">
        <v>0.64932203471734606</v>
      </c>
      <c r="AJ150" s="4">
        <v>0.67985601505426085</v>
      </c>
      <c r="AK150" s="4">
        <v>0.83893949032263537</v>
      </c>
      <c r="AL150" s="4">
        <v>1.2473031398684549</v>
      </c>
      <c r="AM150" s="4">
        <v>1.9741926978722995</v>
      </c>
      <c r="AN150" s="4">
        <v>3.092385613333311</v>
      </c>
      <c r="AO150" s="4">
        <v>4.6526248435340607</v>
      </c>
      <c r="AP150" s="4">
        <v>6.659149414933804</v>
      </c>
      <c r="AQ150" s="4">
        <v>9.0571107104193</v>
      </c>
      <c r="AR150" s="4">
        <v>11.688558511856623</v>
      </c>
      <c r="AS150" s="4">
        <v>14.326529826729303</v>
      </c>
      <c r="AT150" s="4">
        <v>16.516156298077846</v>
      </c>
      <c r="AU150" s="4">
        <v>25.260477984595756</v>
      </c>
      <c r="AV150" s="4">
        <v>0.37247418142042588</v>
      </c>
      <c r="AW150" s="4">
        <v>0.51273734754507738</v>
      </c>
      <c r="AX150" s="4">
        <v>0.67811176901048043</v>
      </c>
      <c r="AY150" s="4">
        <v>0.903970333886845</v>
      </c>
      <c r="AZ150" s="4">
        <v>1.0250247609797507</v>
      </c>
      <c r="BA150" s="61">
        <v>1.079017001306148</v>
      </c>
    </row>
    <row r="151" spans="2:53" x14ac:dyDescent="0.25">
      <c r="B151" s="112">
        <v>3</v>
      </c>
      <c r="C151" s="4">
        <v>0</v>
      </c>
      <c r="D151" s="4">
        <v>0</v>
      </c>
      <c r="E151" s="4">
        <v>0</v>
      </c>
      <c r="F151" s="4">
        <v>100</v>
      </c>
      <c r="G151" s="4">
        <v>0</v>
      </c>
      <c r="H151" s="4">
        <v>0</v>
      </c>
      <c r="I151" s="4">
        <v>0</v>
      </c>
      <c r="J151" s="4">
        <v>0.19000000000000128</v>
      </c>
      <c r="K151" s="4">
        <v>0.31999999999999618</v>
      </c>
      <c r="L151" s="4">
        <v>0.41999999999999382</v>
      </c>
      <c r="M151" s="4">
        <v>0.42999999999999716</v>
      </c>
      <c r="N151" s="4">
        <v>0.41036100000000736</v>
      </c>
      <c r="O151" s="4">
        <v>0.33121599999999252</v>
      </c>
      <c r="P151" s="4">
        <v>0.26261999999999314</v>
      </c>
      <c r="Q151" s="4">
        <v>0.20432200000000453</v>
      </c>
      <c r="R151" s="4">
        <v>0.25607468590000171</v>
      </c>
      <c r="S151" s="4">
        <v>0.47749346560000056</v>
      </c>
      <c r="T151" s="4">
        <v>0.95840338539999437</v>
      </c>
      <c r="U151" s="4">
        <v>1.8087452552999987</v>
      </c>
      <c r="V151" s="4">
        <v>3.1489760852032047</v>
      </c>
      <c r="W151" s="4">
        <v>5.1200772718795253</v>
      </c>
      <c r="X151" s="4">
        <v>7.8537587372029609</v>
      </c>
      <c r="Y151" s="4">
        <v>11.562505350323251</v>
      </c>
      <c r="Z151" s="4">
        <v>16.379681870811805</v>
      </c>
      <c r="AA151" s="4">
        <v>50.069540718491155</v>
      </c>
      <c r="AB151" s="4">
        <v>0.11717700822630289</v>
      </c>
      <c r="AC151" s="4">
        <v>0.18873409793384038</v>
      </c>
      <c r="AD151" s="4">
        <v>0.29126764218072271</v>
      </c>
      <c r="AE151" s="4">
        <v>0.53778740991124629</v>
      </c>
      <c r="AF151" s="4">
        <v>0.68620453889832778</v>
      </c>
      <c r="AG151" s="4">
        <v>0.76598457103996331</v>
      </c>
      <c r="AH151" s="4">
        <v>0.74634099533675125</v>
      </c>
      <c r="AI151" s="4">
        <v>0.70409831549728186</v>
      </c>
      <c r="AJ151" s="4">
        <v>0.64932203471734606</v>
      </c>
      <c r="AK151" s="4">
        <v>0.67985601505426085</v>
      </c>
      <c r="AL151" s="4">
        <v>0.83893949032263537</v>
      </c>
      <c r="AM151" s="4">
        <v>1.2473031398684549</v>
      </c>
      <c r="AN151" s="4">
        <v>1.9741926978722995</v>
      </c>
      <c r="AO151" s="4">
        <v>3.092385613333311</v>
      </c>
      <c r="AP151" s="4">
        <v>4.6526248435340607</v>
      </c>
      <c r="AQ151" s="4">
        <v>6.659149414933804</v>
      </c>
      <c r="AR151" s="4">
        <v>9.0571107104193</v>
      </c>
      <c r="AS151" s="4">
        <v>11.688558511856623</v>
      </c>
      <c r="AT151" s="4">
        <v>14.326529826729303</v>
      </c>
      <c r="AU151" s="4">
        <v>16.516156298077846</v>
      </c>
      <c r="AV151" s="4">
        <v>25.260477984595756</v>
      </c>
      <c r="AW151" s="4">
        <v>0.37247418142042588</v>
      </c>
      <c r="AX151" s="4">
        <v>0.51273734754507738</v>
      </c>
      <c r="AY151" s="4">
        <v>0.67811176901048043</v>
      </c>
      <c r="AZ151" s="4">
        <v>0.903970333886845</v>
      </c>
      <c r="BA151" s="61">
        <v>1.0250247609797507</v>
      </c>
    </row>
    <row r="152" spans="2:53" x14ac:dyDescent="0.25">
      <c r="B152" s="112">
        <v>4</v>
      </c>
      <c r="C152" s="4">
        <v>0</v>
      </c>
      <c r="D152" s="4">
        <v>0</v>
      </c>
      <c r="E152" s="4">
        <v>0</v>
      </c>
      <c r="F152" s="4">
        <v>0</v>
      </c>
      <c r="G152" s="4">
        <v>99.81</v>
      </c>
      <c r="H152" s="4">
        <v>0</v>
      </c>
      <c r="I152" s="4">
        <v>0</v>
      </c>
      <c r="J152" s="4">
        <v>0</v>
      </c>
      <c r="K152" s="4">
        <v>0.18963900000000128</v>
      </c>
      <c r="L152" s="4">
        <v>0.31939199999999618</v>
      </c>
      <c r="M152" s="4">
        <v>0.4192019999999938</v>
      </c>
      <c r="N152" s="4">
        <v>0.42918299999999715</v>
      </c>
      <c r="O152" s="4">
        <v>0.40958131410000737</v>
      </c>
      <c r="P152" s="4">
        <v>0.33058668959999254</v>
      </c>
      <c r="Q152" s="4">
        <v>0.26212102199999315</v>
      </c>
      <c r="R152" s="4">
        <v>0.20393378820000452</v>
      </c>
      <c r="S152" s="4">
        <v>0.25558814399679169</v>
      </c>
      <c r="T152" s="4">
        <v>0.47658622801536055</v>
      </c>
      <c r="U152" s="4">
        <v>0.95658241896773433</v>
      </c>
      <c r="V152" s="4">
        <v>1.8053086393149287</v>
      </c>
      <c r="W152" s="4">
        <v>3.1429930306413185</v>
      </c>
      <c r="X152" s="4">
        <v>5.110349125062954</v>
      </c>
      <c r="Y152" s="4">
        <v>7.8388365956022747</v>
      </c>
      <c r="Z152" s="4">
        <v>11.540536590157636</v>
      </c>
      <c r="AA152" s="4">
        <v>16.348560475257262</v>
      </c>
      <c r="AB152" s="4">
        <v>49.974408591126021</v>
      </c>
      <c r="AC152" s="4">
        <v>0.11695437191067291</v>
      </c>
      <c r="AD152" s="4">
        <v>0.18837550314776608</v>
      </c>
      <c r="AE152" s="4">
        <v>0.29071423366057936</v>
      </c>
      <c r="AF152" s="4">
        <v>0.53676561383241495</v>
      </c>
      <c r="AG152" s="4">
        <v>0.68490075027442099</v>
      </c>
      <c r="AH152" s="4">
        <v>0.76452920035498739</v>
      </c>
      <c r="AI152" s="4">
        <v>0.74492294744561138</v>
      </c>
      <c r="AJ152" s="4">
        <v>0.70276052869783701</v>
      </c>
      <c r="AK152" s="4">
        <v>0.64808832285138307</v>
      </c>
      <c r="AL152" s="4">
        <v>0.67856428862565776</v>
      </c>
      <c r="AM152" s="4">
        <v>0.83734550529102236</v>
      </c>
      <c r="AN152" s="4">
        <v>1.2449332639027049</v>
      </c>
      <c r="AO152" s="4">
        <v>1.9704417317463421</v>
      </c>
      <c r="AP152" s="4">
        <v>3.0865100806679777</v>
      </c>
      <c r="AQ152" s="4">
        <v>4.6437848563313455</v>
      </c>
      <c r="AR152" s="4">
        <v>6.6464970310454294</v>
      </c>
      <c r="AS152" s="4">
        <v>9.0399022000695037</v>
      </c>
      <c r="AT152" s="4">
        <v>11.666350250684095</v>
      </c>
      <c r="AU152" s="4">
        <v>14.299309420058517</v>
      </c>
      <c r="AV152" s="4">
        <v>16.484775601111497</v>
      </c>
      <c r="AW152" s="4">
        <v>25.212483076425023</v>
      </c>
      <c r="AX152" s="4">
        <v>0.37176648047572708</v>
      </c>
      <c r="AY152" s="4">
        <v>0.51176314658474176</v>
      </c>
      <c r="AZ152" s="4">
        <v>0.67682335664936055</v>
      </c>
      <c r="BA152" s="61">
        <v>0.90225279025245997</v>
      </c>
    </row>
    <row r="153" spans="2:53" x14ac:dyDescent="0.25">
      <c r="B153" s="112">
        <v>5</v>
      </c>
      <c r="C153" s="4">
        <v>0</v>
      </c>
      <c r="D153" s="4">
        <v>0</v>
      </c>
      <c r="E153" s="4">
        <v>0</v>
      </c>
      <c r="F153" s="4">
        <v>0</v>
      </c>
      <c r="G153" s="4">
        <v>0</v>
      </c>
      <c r="H153" s="4">
        <v>99.490000000000009</v>
      </c>
      <c r="I153" s="4">
        <v>0</v>
      </c>
      <c r="J153" s="4">
        <v>0</v>
      </c>
      <c r="K153" s="4">
        <v>0</v>
      </c>
      <c r="L153" s="4">
        <v>0.18903100000000128</v>
      </c>
      <c r="M153" s="4">
        <v>0.31836799999999621</v>
      </c>
      <c r="N153" s="4">
        <v>0.41785799999999385</v>
      </c>
      <c r="O153" s="4">
        <v>0.42780699999999716</v>
      </c>
      <c r="P153" s="4">
        <v>0.40826815890000734</v>
      </c>
      <c r="Q153" s="4">
        <v>0.3295267983999926</v>
      </c>
      <c r="R153" s="4">
        <v>0.26128063799999318</v>
      </c>
      <c r="S153" s="4">
        <v>0.20327995780000452</v>
      </c>
      <c r="T153" s="4">
        <v>0.25476870500191168</v>
      </c>
      <c r="U153" s="4">
        <v>0.47505824892544057</v>
      </c>
      <c r="V153" s="4">
        <v>0.95351552813445439</v>
      </c>
      <c r="W153" s="4">
        <v>1.7995206544979687</v>
      </c>
      <c r="X153" s="4">
        <v>3.1329163071686685</v>
      </c>
      <c r="Y153" s="4">
        <v>5.0939648777929394</v>
      </c>
      <c r="Z153" s="4">
        <v>7.8137045676432253</v>
      </c>
      <c r="AA153" s="4">
        <v>11.503536573036602</v>
      </c>
      <c r="AB153" s="4">
        <v>16.296145493270664</v>
      </c>
      <c r="AC153" s="4">
        <v>49.814186060826849</v>
      </c>
      <c r="AD153" s="4">
        <v>0.11657940548434875</v>
      </c>
      <c r="AE153" s="4">
        <v>0.18777155403437779</v>
      </c>
      <c r="AF153" s="4">
        <v>0.28978217720560107</v>
      </c>
      <c r="AG153" s="4">
        <v>0.53504469412069899</v>
      </c>
      <c r="AH153" s="4">
        <v>0.68270489574994642</v>
      </c>
      <c r="AI153" s="4">
        <v>0.76207804972765958</v>
      </c>
      <c r="AJ153" s="4">
        <v>0.74253465626053383</v>
      </c>
      <c r="AK153" s="4">
        <v>0.70050741408824568</v>
      </c>
      <c r="AL153" s="4">
        <v>0.64601049234028762</v>
      </c>
      <c r="AM153" s="4">
        <v>0.67638874937748417</v>
      </c>
      <c r="AN153" s="4">
        <v>0.83466089892198991</v>
      </c>
      <c r="AO153" s="4">
        <v>1.2409418938551258</v>
      </c>
      <c r="AP153" s="4">
        <v>1.9641243151131509</v>
      </c>
      <c r="AQ153" s="4">
        <v>3.0766144467053111</v>
      </c>
      <c r="AR153" s="4">
        <v>4.6288964568320363</v>
      </c>
      <c r="AS153" s="4">
        <v>6.6251877529176415</v>
      </c>
      <c r="AT153" s="4">
        <v>9.0109194457961621</v>
      </c>
      <c r="AU153" s="4">
        <v>11.628946863446155</v>
      </c>
      <c r="AV153" s="4">
        <v>14.253464524612983</v>
      </c>
      <c r="AW153" s="4">
        <v>16.431923900957649</v>
      </c>
      <c r="AX153" s="4">
        <v>25.131649546874318</v>
      </c>
      <c r="AY153" s="4">
        <v>0.37057456309518172</v>
      </c>
      <c r="AZ153" s="4">
        <v>0.51012238707259749</v>
      </c>
      <c r="BA153" s="61">
        <v>0.67465339898852705</v>
      </c>
    </row>
    <row r="154" spans="2:53" x14ac:dyDescent="0.25">
      <c r="B154" s="112">
        <v>6</v>
      </c>
      <c r="C154" s="4">
        <v>0</v>
      </c>
      <c r="D154" s="4">
        <v>0</v>
      </c>
      <c r="E154" s="4">
        <v>0</v>
      </c>
      <c r="F154" s="4">
        <v>0</v>
      </c>
      <c r="G154" s="4">
        <v>0</v>
      </c>
      <c r="H154" s="4">
        <v>0</v>
      </c>
      <c r="I154" s="4">
        <v>99.070000000000022</v>
      </c>
      <c r="J154" s="4">
        <v>0</v>
      </c>
      <c r="K154" s="4">
        <v>0</v>
      </c>
      <c r="L154" s="4">
        <v>0</v>
      </c>
      <c r="M154" s="4">
        <v>0.18823300000000129</v>
      </c>
      <c r="N154" s="4">
        <v>0.31702399999999625</v>
      </c>
      <c r="O154" s="4">
        <v>0.41609399999999391</v>
      </c>
      <c r="P154" s="4">
        <v>0.42600099999999719</v>
      </c>
      <c r="Q154" s="4">
        <v>0.40654464270000734</v>
      </c>
      <c r="R154" s="4">
        <v>0.32813569119999264</v>
      </c>
      <c r="S154" s="4">
        <v>0.26017763399999322</v>
      </c>
      <c r="T154" s="4">
        <v>0.20242180540000451</v>
      </c>
      <c r="U154" s="4">
        <v>0.25369319132113166</v>
      </c>
      <c r="V154" s="4">
        <v>0.4730527763699206</v>
      </c>
      <c r="W154" s="4">
        <v>0.94949023391577447</v>
      </c>
      <c r="X154" s="4">
        <v>1.7919239244257088</v>
      </c>
      <c r="Y154" s="4">
        <v>3.1196906076108153</v>
      </c>
      <c r="Z154" s="4">
        <v>5.0724605532510454</v>
      </c>
      <c r="AA154" s="4">
        <v>7.7807187809469731</v>
      </c>
      <c r="AB154" s="4">
        <v>11.454974050565244</v>
      </c>
      <c r="AC154" s="4">
        <v>16.227350829413258</v>
      </c>
      <c r="AD154" s="4">
        <v>49.603893989809187</v>
      </c>
      <c r="AE154" s="4">
        <v>0.11608726204979829</v>
      </c>
      <c r="AF154" s="4">
        <v>0.18697887082305567</v>
      </c>
      <c r="AG154" s="4">
        <v>0.28855885310844204</v>
      </c>
      <c r="AH154" s="4">
        <v>0.53278598699907176</v>
      </c>
      <c r="AI154" s="4">
        <v>0.67982283668657351</v>
      </c>
      <c r="AJ154" s="4">
        <v>0.75886091452929183</v>
      </c>
      <c r="AK154" s="4">
        <v>0.73940002408011951</v>
      </c>
      <c r="AL154" s="4">
        <v>0.69755020116315714</v>
      </c>
      <c r="AM154" s="4">
        <v>0.64328333979447483</v>
      </c>
      <c r="AN154" s="4">
        <v>0.6735333541142563</v>
      </c>
      <c r="AO154" s="4">
        <v>0.83113735306263492</v>
      </c>
      <c r="AP154" s="4">
        <v>1.2357032206676783</v>
      </c>
      <c r="AQ154" s="4">
        <v>1.9558327057820875</v>
      </c>
      <c r="AR154" s="4">
        <v>3.0636264271293112</v>
      </c>
      <c r="AS154" s="4">
        <v>4.6093554324891937</v>
      </c>
      <c r="AT154" s="4">
        <v>6.5972193253749198</v>
      </c>
      <c r="AU154" s="4">
        <v>8.9728795808124016</v>
      </c>
      <c r="AV154" s="4">
        <v>11.579854917696357</v>
      </c>
      <c r="AW154" s="4">
        <v>14.193293099340721</v>
      </c>
      <c r="AX154" s="4">
        <v>16.362556044505723</v>
      </c>
      <c r="AY154" s="4">
        <v>25.025555539339017</v>
      </c>
      <c r="AZ154" s="4">
        <v>0.36901017153321597</v>
      </c>
      <c r="BA154" s="61">
        <v>0.50796889021290825</v>
      </c>
    </row>
    <row r="155" spans="2:53" x14ac:dyDescent="0.25">
      <c r="B155" s="112">
        <v>7</v>
      </c>
      <c r="C155" s="4">
        <v>0</v>
      </c>
      <c r="D155" s="4">
        <v>0</v>
      </c>
      <c r="E155" s="4">
        <v>0</v>
      </c>
      <c r="F155" s="4">
        <v>0</v>
      </c>
      <c r="G155" s="4">
        <v>0</v>
      </c>
      <c r="H155" s="4">
        <v>0</v>
      </c>
      <c r="I155" s="4">
        <v>0</v>
      </c>
      <c r="J155" s="4">
        <v>98.640000000000029</v>
      </c>
      <c r="K155" s="4">
        <v>0</v>
      </c>
      <c r="L155" s="4">
        <v>0</v>
      </c>
      <c r="M155" s="4">
        <v>0</v>
      </c>
      <c r="N155" s="4">
        <v>0.18741600000000128</v>
      </c>
      <c r="O155" s="4">
        <v>0.31564799999999626</v>
      </c>
      <c r="P155" s="4">
        <v>0.41428799999999394</v>
      </c>
      <c r="Q155" s="4">
        <v>0.4241519999999972</v>
      </c>
      <c r="R155" s="4">
        <v>0.40478009040000734</v>
      </c>
      <c r="S155" s="4">
        <v>0.32671146239999266</v>
      </c>
      <c r="T155" s="4">
        <v>0.25904836799999326</v>
      </c>
      <c r="U155" s="4">
        <v>0.2015432208000045</v>
      </c>
      <c r="V155" s="4">
        <v>0.25259207017176166</v>
      </c>
      <c r="W155" s="4">
        <v>0.47099955446784059</v>
      </c>
      <c r="X155" s="4">
        <v>0.94536909935855451</v>
      </c>
      <c r="Y155" s="4">
        <v>1.7841463198279188</v>
      </c>
      <c r="Z155" s="4">
        <v>3.1061500104444417</v>
      </c>
      <c r="AA155" s="4">
        <v>5.050444220981964</v>
      </c>
      <c r="AB155" s="4">
        <v>7.7469476183770007</v>
      </c>
      <c r="AC155" s="4">
        <v>11.405255277558854</v>
      </c>
      <c r="AD155" s="4">
        <v>16.156918197368768</v>
      </c>
      <c r="AE155" s="4">
        <v>49.38859496471968</v>
      </c>
      <c r="AF155" s="4">
        <v>0.11558340091442519</v>
      </c>
      <c r="AG155" s="4">
        <v>0.18616731420194016</v>
      </c>
      <c r="AH155" s="4">
        <v>0.28730640224706494</v>
      </c>
      <c r="AI155" s="4">
        <v>0.53047350113645342</v>
      </c>
      <c r="AJ155" s="4">
        <v>0.67687215716931071</v>
      </c>
      <c r="AK155" s="4">
        <v>0.75556718087382002</v>
      </c>
      <c r="AL155" s="4">
        <v>0.73619075780017151</v>
      </c>
      <c r="AM155" s="4">
        <v>0.69452257840651888</v>
      </c>
      <c r="AN155" s="4">
        <v>0.64049125504519022</v>
      </c>
      <c r="AO155" s="4">
        <v>0.67060997324952298</v>
      </c>
      <c r="AP155" s="4">
        <v>0.82752991325424763</v>
      </c>
      <c r="AQ155" s="4">
        <v>1.2303398171662441</v>
      </c>
      <c r="AR155" s="4">
        <v>1.9473436771812367</v>
      </c>
      <c r="AS155" s="4">
        <v>3.0503291689919783</v>
      </c>
      <c r="AT155" s="4">
        <v>4.5893491456619975</v>
      </c>
      <c r="AU155" s="4">
        <v>6.5685849828907044</v>
      </c>
      <c r="AV155" s="4">
        <v>8.9339340047575995</v>
      </c>
      <c r="AW155" s="4">
        <v>11.529594116095375</v>
      </c>
      <c r="AX155" s="4">
        <v>14.131689021085785</v>
      </c>
      <c r="AY155" s="4">
        <v>16.29153657242399</v>
      </c>
      <c r="AZ155" s="4">
        <v>24.916935484005254</v>
      </c>
      <c r="BA155" s="61">
        <v>0.36740853255310812</v>
      </c>
    </row>
    <row r="156" spans="2:53" x14ac:dyDescent="0.25">
      <c r="B156" s="112">
        <v>8</v>
      </c>
      <c r="C156" s="4">
        <v>0</v>
      </c>
      <c r="D156" s="4">
        <v>0</v>
      </c>
      <c r="E156" s="4">
        <v>0</v>
      </c>
      <c r="F156" s="4">
        <v>0</v>
      </c>
      <c r="G156" s="4">
        <v>0</v>
      </c>
      <c r="H156" s="4">
        <v>0</v>
      </c>
      <c r="I156" s="4">
        <v>0</v>
      </c>
      <c r="J156" s="4">
        <v>0</v>
      </c>
      <c r="K156" s="4">
        <v>98.230000000000018</v>
      </c>
      <c r="L156" s="4">
        <v>0</v>
      </c>
      <c r="M156" s="4">
        <v>0</v>
      </c>
      <c r="N156" s="4">
        <v>0</v>
      </c>
      <c r="O156" s="4">
        <v>0.18663700000000125</v>
      </c>
      <c r="P156" s="4">
        <v>0.31433599999999623</v>
      </c>
      <c r="Q156" s="4">
        <v>0.41256599999999394</v>
      </c>
      <c r="R156" s="4">
        <v>0.42238899999999718</v>
      </c>
      <c r="S156" s="4">
        <v>0.40309761030000729</v>
      </c>
      <c r="T156" s="4">
        <v>0.32535347679999266</v>
      </c>
      <c r="U156" s="4">
        <v>0.25797162599999329</v>
      </c>
      <c r="V156" s="4">
        <v>0.20070550060000447</v>
      </c>
      <c r="W156" s="4">
        <v>0.25154216395957163</v>
      </c>
      <c r="X156" s="4">
        <v>0.46904183125888055</v>
      </c>
      <c r="Y156" s="4">
        <v>0.94143964547841441</v>
      </c>
      <c r="Z156" s="4">
        <v>1.7767304642811887</v>
      </c>
      <c r="AA156" s="4">
        <v>3.0932392084951084</v>
      </c>
      <c r="AB156" s="4">
        <v>5.0294519041672574</v>
      </c>
      <c r="AC156" s="4">
        <v>7.7147472075544679</v>
      </c>
      <c r="AD156" s="4">
        <v>11.357849005622528</v>
      </c>
      <c r="AE156" s="4">
        <v>16.089761501698437</v>
      </c>
      <c r="AF156" s="4">
        <v>49.183309847773863</v>
      </c>
      <c r="AG156" s="4">
        <v>0.11510297518069734</v>
      </c>
      <c r="AH156" s="4">
        <v>0.18539350440041141</v>
      </c>
      <c r="AI156" s="4">
        <v>0.28611220491412398</v>
      </c>
      <c r="AJ156" s="4">
        <v>0.52826857275581729</v>
      </c>
      <c r="AK156" s="4">
        <v>0.67405871855982746</v>
      </c>
      <c r="AL156" s="4">
        <v>0.75242664413255611</v>
      </c>
      <c r="AM156" s="4">
        <v>0.73313075971929076</v>
      </c>
      <c r="AN156" s="4">
        <v>0.69163577531297993</v>
      </c>
      <c r="AO156" s="4">
        <v>0.63782903470284902</v>
      </c>
      <c r="AP156" s="4">
        <v>0.66782256358780046</v>
      </c>
      <c r="AQ156" s="4">
        <v>0.82409026134392471</v>
      </c>
      <c r="AR156" s="4">
        <v>1.2252258742927833</v>
      </c>
      <c r="AS156" s="4">
        <v>1.9392494871199601</v>
      </c>
      <c r="AT156" s="4">
        <v>3.0376503879773114</v>
      </c>
      <c r="AU156" s="4">
        <v>4.5702733838035074</v>
      </c>
      <c r="AV156" s="4">
        <v>6.5412824702894756</v>
      </c>
      <c r="AW156" s="4">
        <v>8.8967998508448805</v>
      </c>
      <c r="AX156" s="4">
        <v>11.481671026196761</v>
      </c>
      <c r="AY156" s="4">
        <v>14.072950248796195</v>
      </c>
      <c r="AZ156" s="4">
        <v>16.223820331601868</v>
      </c>
      <c r="BA156" s="61">
        <v>24.813367524268411</v>
      </c>
    </row>
    <row r="157" spans="2:53" x14ac:dyDescent="0.25">
      <c r="B157" s="112">
        <v>9</v>
      </c>
      <c r="C157" s="4">
        <v>0</v>
      </c>
      <c r="D157" s="4">
        <v>0</v>
      </c>
      <c r="E157" s="4">
        <v>0</v>
      </c>
      <c r="F157" s="4">
        <v>0</v>
      </c>
      <c r="G157" s="4">
        <v>0</v>
      </c>
      <c r="H157" s="4">
        <v>0</v>
      </c>
      <c r="I157" s="4">
        <v>0</v>
      </c>
      <c r="J157" s="4">
        <v>0</v>
      </c>
      <c r="K157" s="4">
        <v>0</v>
      </c>
      <c r="L157" s="4">
        <v>97.90000000000002</v>
      </c>
      <c r="M157" s="4">
        <v>0</v>
      </c>
      <c r="N157" s="4">
        <v>0</v>
      </c>
      <c r="O157" s="4">
        <v>0</v>
      </c>
      <c r="P157" s="4">
        <v>0.18601000000000126</v>
      </c>
      <c r="Q157" s="4">
        <v>0.31327999999999628</v>
      </c>
      <c r="R157" s="4">
        <v>0.41117999999999399</v>
      </c>
      <c r="S157" s="4">
        <v>0.42096999999999724</v>
      </c>
      <c r="T157" s="4">
        <v>0.40174341900000732</v>
      </c>
      <c r="U157" s="4">
        <v>0.3242604639999927</v>
      </c>
      <c r="V157" s="4">
        <v>0.25710497999999332</v>
      </c>
      <c r="W157" s="4">
        <v>0.20003123800000447</v>
      </c>
      <c r="X157" s="4">
        <v>0.25069711749610163</v>
      </c>
      <c r="Y157" s="4">
        <v>0.46746610282240059</v>
      </c>
      <c r="Z157" s="4">
        <v>0.93827691430659454</v>
      </c>
      <c r="AA157" s="4">
        <v>1.7707616049386989</v>
      </c>
      <c r="AB157" s="4">
        <v>3.0828475874139381</v>
      </c>
      <c r="AC157" s="4">
        <v>5.0125556491700554</v>
      </c>
      <c r="AD157" s="4">
        <v>7.6888298037216991</v>
      </c>
      <c r="AE157" s="4">
        <v>11.319692737966463</v>
      </c>
      <c r="AF157" s="4">
        <v>16.03570855152476</v>
      </c>
      <c r="AG157" s="4">
        <v>49.018080363402845</v>
      </c>
      <c r="AH157" s="4">
        <v>0.11471629105355055</v>
      </c>
      <c r="AI157" s="4">
        <v>0.18477068187722975</v>
      </c>
      <c r="AJ157" s="4">
        <v>0.28515102169492762</v>
      </c>
      <c r="AK157" s="4">
        <v>0.52649387430311023</v>
      </c>
      <c r="AL157" s="4">
        <v>0.671794243581463</v>
      </c>
      <c r="AM157" s="4">
        <v>0.74989889504812424</v>
      </c>
      <c r="AN157" s="4">
        <v>0.73066783443467953</v>
      </c>
      <c r="AO157" s="4">
        <v>0.68931225087183901</v>
      </c>
      <c r="AP157" s="4">
        <v>0.63568627198828187</v>
      </c>
      <c r="AQ157" s="4">
        <v>0.66557903873812141</v>
      </c>
      <c r="AR157" s="4">
        <v>0.82132176102586008</v>
      </c>
      <c r="AS157" s="4">
        <v>1.2211097739312176</v>
      </c>
      <c r="AT157" s="4">
        <v>1.9327346512169816</v>
      </c>
      <c r="AU157" s="4">
        <v>3.0274455154533118</v>
      </c>
      <c r="AV157" s="4">
        <v>4.5549197218198456</v>
      </c>
      <c r="AW157" s="4">
        <v>6.5193072772201948</v>
      </c>
      <c r="AX157" s="4">
        <v>8.8669113855004973</v>
      </c>
      <c r="AY157" s="4">
        <v>11.443098783107635</v>
      </c>
      <c r="AZ157" s="4">
        <v>14.02567270036799</v>
      </c>
      <c r="BA157" s="61">
        <v>16.169317015818212</v>
      </c>
    </row>
    <row r="158" spans="2:53" x14ac:dyDescent="0.25">
      <c r="B158" s="112">
        <v>10</v>
      </c>
      <c r="C158" s="4">
        <v>0</v>
      </c>
      <c r="D158" s="4">
        <v>0</v>
      </c>
      <c r="E158" s="4">
        <v>0</v>
      </c>
      <c r="F158" s="4">
        <v>0</v>
      </c>
      <c r="G158" s="4">
        <v>0</v>
      </c>
      <c r="H158" s="4">
        <v>0</v>
      </c>
      <c r="I158" s="4">
        <v>0</v>
      </c>
      <c r="J158" s="4">
        <v>0</v>
      </c>
      <c r="K158" s="4">
        <v>0</v>
      </c>
      <c r="L158" s="4">
        <v>0</v>
      </c>
      <c r="M158" s="4">
        <v>97.640000000000029</v>
      </c>
      <c r="N158" s="4">
        <v>0</v>
      </c>
      <c r="O158" s="4">
        <v>0</v>
      </c>
      <c r="P158" s="4">
        <v>0</v>
      </c>
      <c r="Q158" s="4">
        <v>0.18551600000000126</v>
      </c>
      <c r="R158" s="4">
        <v>0.31244799999999634</v>
      </c>
      <c r="S158" s="4">
        <v>0.41008799999999401</v>
      </c>
      <c r="T158" s="4">
        <v>0.41985199999999728</v>
      </c>
      <c r="U158" s="4">
        <v>0.40067648040000731</v>
      </c>
      <c r="V158" s="4">
        <v>0.32339930239999276</v>
      </c>
      <c r="W158" s="4">
        <v>0.25642216799999334</v>
      </c>
      <c r="X158" s="4">
        <v>0.19950000080000446</v>
      </c>
      <c r="Y158" s="4">
        <v>0.25003132331276162</v>
      </c>
      <c r="Z158" s="4">
        <v>0.4662246198118406</v>
      </c>
      <c r="AA158" s="4">
        <v>0.93578506550455465</v>
      </c>
      <c r="AB158" s="4">
        <v>1.7660588672749191</v>
      </c>
      <c r="AC158" s="4">
        <v>3.07466024959241</v>
      </c>
      <c r="AD158" s="4">
        <v>4.9992434482631687</v>
      </c>
      <c r="AE158" s="4">
        <v>7.6684100310049716</v>
      </c>
      <c r="AF158" s="4">
        <v>11.289630224055623</v>
      </c>
      <c r="AG158" s="4">
        <v>15.99312137866065</v>
      </c>
      <c r="AH158" s="4">
        <v>48.887899557534773</v>
      </c>
      <c r="AI158" s="4">
        <v>0.11441163083216217</v>
      </c>
      <c r="AJ158" s="4">
        <v>0.18427997322260178</v>
      </c>
      <c r="AK158" s="4">
        <v>0.28439372582525774</v>
      </c>
      <c r="AL158" s="4">
        <v>0.52509562703734103</v>
      </c>
      <c r="AM158" s="4">
        <v>0.67001011178032743</v>
      </c>
      <c r="AN158" s="4">
        <v>0.74790733516342034</v>
      </c>
      <c r="AO158" s="4">
        <v>0.72872734784680404</v>
      </c>
      <c r="AP158" s="4">
        <v>0.68748159525154617</v>
      </c>
      <c r="AQ158" s="4">
        <v>0.63399803469801685</v>
      </c>
      <c r="AR158" s="4">
        <v>0.6638114130989804</v>
      </c>
      <c r="AS158" s="4">
        <v>0.81914051835102131</v>
      </c>
      <c r="AT158" s="4">
        <v>1.2178667857675596</v>
      </c>
      <c r="AU158" s="4">
        <v>1.9276017502025138</v>
      </c>
      <c r="AV158" s="4">
        <v>3.0194053128586456</v>
      </c>
      <c r="AW158" s="4">
        <v>4.5428228972266576</v>
      </c>
      <c r="AX158" s="4">
        <v>6.5019934887413671</v>
      </c>
      <c r="AY158" s="4">
        <v>8.8433628976534084</v>
      </c>
      <c r="AZ158" s="4">
        <v>11.412708530976808</v>
      </c>
      <c r="BA158" s="61">
        <v>13.988423722818494</v>
      </c>
    </row>
    <row r="159" spans="2:53" x14ac:dyDescent="0.25">
      <c r="B159" s="112">
        <v>11</v>
      </c>
      <c r="C159" s="4">
        <v>0</v>
      </c>
      <c r="D159" s="4">
        <v>0</v>
      </c>
      <c r="E159" s="4">
        <v>0</v>
      </c>
      <c r="F159" s="4">
        <v>0</v>
      </c>
      <c r="G159" s="4">
        <v>0</v>
      </c>
      <c r="H159" s="4">
        <v>0</v>
      </c>
      <c r="I159" s="4">
        <v>0</v>
      </c>
      <c r="J159" s="4">
        <v>0</v>
      </c>
      <c r="K159" s="4">
        <v>0</v>
      </c>
      <c r="L159" s="4">
        <v>0</v>
      </c>
      <c r="M159" s="4">
        <v>0</v>
      </c>
      <c r="N159" s="4">
        <v>97.440000000000026</v>
      </c>
      <c r="O159" s="4">
        <v>0</v>
      </c>
      <c r="P159" s="4">
        <v>0</v>
      </c>
      <c r="Q159" s="4">
        <v>0</v>
      </c>
      <c r="R159" s="4">
        <v>0.18513600000000124</v>
      </c>
      <c r="S159" s="4">
        <v>0.31180799999999631</v>
      </c>
      <c r="T159" s="4">
        <v>0.40924799999999401</v>
      </c>
      <c r="U159" s="4">
        <v>0.41899199999999726</v>
      </c>
      <c r="V159" s="4">
        <v>0.39985575840000726</v>
      </c>
      <c r="W159" s="4">
        <v>0.32273687039999277</v>
      </c>
      <c r="X159" s="4">
        <v>0.25589692799999336</v>
      </c>
      <c r="Y159" s="4">
        <v>0.19909135680000445</v>
      </c>
      <c r="Z159" s="4">
        <v>0.2495191739409616</v>
      </c>
      <c r="AA159" s="4">
        <v>0.4652696328806406</v>
      </c>
      <c r="AB159" s="4">
        <v>0.93386825873375456</v>
      </c>
      <c r="AC159" s="4">
        <v>1.762441376764319</v>
      </c>
      <c r="AD159" s="4">
        <v>3.0683622974220035</v>
      </c>
      <c r="AE159" s="4">
        <v>4.9890032937194091</v>
      </c>
      <c r="AF159" s="4">
        <v>7.6527025135305653</v>
      </c>
      <c r="AG159" s="4">
        <v>11.266505213354975</v>
      </c>
      <c r="AH159" s="4">
        <v>15.960362014919026</v>
      </c>
      <c r="AI159" s="4">
        <v>48.787760476097787</v>
      </c>
      <c r="AJ159" s="4">
        <v>0.11417727681570956</v>
      </c>
      <c r="AK159" s="4">
        <v>0.18390250502673408</v>
      </c>
      <c r="AL159" s="4">
        <v>0.28381119054089626</v>
      </c>
      <c r="AM159" s="4">
        <v>0.52402005221751846</v>
      </c>
      <c r="AN159" s="4">
        <v>0.66863770270253076</v>
      </c>
      <c r="AO159" s="4">
        <v>0.74637536602134036</v>
      </c>
      <c r="AP159" s="4">
        <v>0.7272346658561305</v>
      </c>
      <c r="AQ159" s="4">
        <v>0.68607339862055161</v>
      </c>
      <c r="AR159" s="4">
        <v>0.63269939062858216</v>
      </c>
      <c r="AS159" s="4">
        <v>0.66245170106887186</v>
      </c>
      <c r="AT159" s="4">
        <v>0.817462639370376</v>
      </c>
      <c r="AU159" s="4">
        <v>1.2153721794878225</v>
      </c>
      <c r="AV159" s="4">
        <v>1.9236533648067691</v>
      </c>
      <c r="AW159" s="4">
        <v>3.0132205416319788</v>
      </c>
      <c r="AX159" s="4">
        <v>4.5335176475395889</v>
      </c>
      <c r="AY159" s="4">
        <v>6.4886751899114987</v>
      </c>
      <c r="AZ159" s="4">
        <v>8.8252486762325688</v>
      </c>
      <c r="BA159" s="61">
        <v>11.389331413953094</v>
      </c>
    </row>
    <row r="160" spans="2:53" x14ac:dyDescent="0.25">
      <c r="B160" s="112">
        <v>12</v>
      </c>
      <c r="C160" s="4">
        <v>0</v>
      </c>
      <c r="D160" s="4">
        <v>0</v>
      </c>
      <c r="E160" s="4">
        <v>0</v>
      </c>
      <c r="F160" s="4">
        <v>0</v>
      </c>
      <c r="G160" s="4">
        <v>0</v>
      </c>
      <c r="H160" s="4">
        <v>0</v>
      </c>
      <c r="I160" s="4">
        <v>0</v>
      </c>
      <c r="J160" s="4">
        <v>0</v>
      </c>
      <c r="K160" s="4">
        <v>0</v>
      </c>
      <c r="L160" s="4">
        <v>0</v>
      </c>
      <c r="M160" s="4">
        <v>0</v>
      </c>
      <c r="N160" s="4">
        <v>0</v>
      </c>
      <c r="O160" s="4">
        <v>97.190000000000026</v>
      </c>
      <c r="P160" s="4">
        <v>0</v>
      </c>
      <c r="Q160" s="4">
        <v>0</v>
      </c>
      <c r="R160" s="4">
        <v>0</v>
      </c>
      <c r="S160" s="4">
        <v>0.18466100000000124</v>
      </c>
      <c r="T160" s="4">
        <v>0.31100799999999629</v>
      </c>
      <c r="U160" s="4">
        <v>0.40819799999999401</v>
      </c>
      <c r="V160" s="4">
        <v>0.41791699999999726</v>
      </c>
      <c r="W160" s="4">
        <v>0.39882985590000725</v>
      </c>
      <c r="X160" s="4">
        <v>0.3219088303999928</v>
      </c>
      <c r="Y160" s="4">
        <v>0.25524037799999338</v>
      </c>
      <c r="Z160" s="4">
        <v>0.19858055180000445</v>
      </c>
      <c r="AA160" s="4">
        <v>0.2488789872262116</v>
      </c>
      <c r="AB160" s="4">
        <v>0.46407589921664061</v>
      </c>
      <c r="AC160" s="4">
        <v>0.9314722502702546</v>
      </c>
      <c r="AD160" s="4">
        <v>1.757919513626069</v>
      </c>
      <c r="AE160" s="4">
        <v>3.0604898572089954</v>
      </c>
      <c r="AF160" s="4">
        <v>4.9762031005397098</v>
      </c>
      <c r="AG160" s="4">
        <v>7.633068116687558</v>
      </c>
      <c r="AH160" s="4">
        <v>11.237598949979168</v>
      </c>
      <c r="AI160" s="4">
        <v>15.919412810241996</v>
      </c>
      <c r="AJ160" s="4">
        <v>48.662586624301561</v>
      </c>
      <c r="AK160" s="4">
        <v>0.1138843342951438</v>
      </c>
      <c r="AL160" s="4">
        <v>0.18343066978189948</v>
      </c>
      <c r="AM160" s="4">
        <v>0.28308302143544445</v>
      </c>
      <c r="AN160" s="4">
        <v>0.52267558369274036</v>
      </c>
      <c r="AO160" s="4">
        <v>0.66692219135528497</v>
      </c>
      <c r="AP160" s="4">
        <v>0.74446040459374041</v>
      </c>
      <c r="AQ160" s="4">
        <v>0.72536881336778858</v>
      </c>
      <c r="AR160" s="4">
        <v>0.68431315283180838</v>
      </c>
      <c r="AS160" s="4">
        <v>0.63107608554178873</v>
      </c>
      <c r="AT160" s="4">
        <v>0.66075206103123618</v>
      </c>
      <c r="AU160" s="4">
        <v>0.81536529064456942</v>
      </c>
      <c r="AV160" s="4">
        <v>1.2122539216381514</v>
      </c>
      <c r="AW160" s="4">
        <v>1.9187178830620883</v>
      </c>
      <c r="AX160" s="4">
        <v>3.0054895775986457</v>
      </c>
      <c r="AY160" s="4">
        <v>4.5218860854307534</v>
      </c>
      <c r="AZ160" s="4">
        <v>6.472027316374164</v>
      </c>
      <c r="BA160" s="61">
        <v>8.8026058994565197</v>
      </c>
    </row>
    <row r="161" spans="2:53" x14ac:dyDescent="0.25">
      <c r="B161" s="112">
        <v>13</v>
      </c>
      <c r="C161" s="4">
        <v>0</v>
      </c>
      <c r="D161" s="4">
        <v>0</v>
      </c>
      <c r="E161" s="4">
        <v>0</v>
      </c>
      <c r="F161" s="4">
        <v>0</v>
      </c>
      <c r="G161" s="4">
        <v>0</v>
      </c>
      <c r="H161" s="4">
        <v>0</v>
      </c>
      <c r="I161" s="4">
        <v>0</v>
      </c>
      <c r="J161" s="4">
        <v>0</v>
      </c>
      <c r="K161" s="4">
        <v>0</v>
      </c>
      <c r="L161" s="4">
        <v>0</v>
      </c>
      <c r="M161" s="4">
        <v>0</v>
      </c>
      <c r="N161" s="4">
        <v>0</v>
      </c>
      <c r="O161" s="4">
        <v>0</v>
      </c>
      <c r="P161" s="4">
        <v>96.720000000000027</v>
      </c>
      <c r="Q161" s="4">
        <v>0</v>
      </c>
      <c r="R161" s="4">
        <v>0</v>
      </c>
      <c r="S161" s="4">
        <v>0</v>
      </c>
      <c r="T161" s="4">
        <v>0.18376800000000124</v>
      </c>
      <c r="U161" s="4">
        <v>0.30950399999999628</v>
      </c>
      <c r="V161" s="4">
        <v>0.40622399999999403</v>
      </c>
      <c r="W161" s="4">
        <v>0.41589599999999727</v>
      </c>
      <c r="X161" s="4">
        <v>0.39690115920000724</v>
      </c>
      <c r="Y161" s="4">
        <v>0.32035211519999285</v>
      </c>
      <c r="Z161" s="4">
        <v>0.25400606399999343</v>
      </c>
      <c r="AA161" s="4">
        <v>0.19762023840000442</v>
      </c>
      <c r="AB161" s="4">
        <v>0.24767543620248159</v>
      </c>
      <c r="AC161" s="4">
        <v>0.46183167992832058</v>
      </c>
      <c r="AD161" s="4">
        <v>0.92696775435887457</v>
      </c>
      <c r="AE161" s="4">
        <v>1.749418410926159</v>
      </c>
      <c r="AF161" s="4">
        <v>3.0456896696085405</v>
      </c>
      <c r="AG161" s="4">
        <v>4.9521387373618762</v>
      </c>
      <c r="AH161" s="4">
        <v>7.596155450622704</v>
      </c>
      <c r="AI161" s="4">
        <v>11.183255174832649</v>
      </c>
      <c r="AJ161" s="4">
        <v>15.842428305449181</v>
      </c>
      <c r="AK161" s="4">
        <v>48.427259782924651</v>
      </c>
      <c r="AL161" s="4">
        <v>0.11333360235648018</v>
      </c>
      <c r="AM161" s="4">
        <v>0.18254361952161044</v>
      </c>
      <c r="AN161" s="4">
        <v>0.28171406351719502</v>
      </c>
      <c r="AO161" s="4">
        <v>0.52014798286615749</v>
      </c>
      <c r="AP161" s="4">
        <v>0.66369703002246283</v>
      </c>
      <c r="AQ161" s="4">
        <v>0.74086027710985258</v>
      </c>
      <c r="AR161" s="4">
        <v>0.72186101068970587</v>
      </c>
      <c r="AS161" s="4">
        <v>0.68100389074897116</v>
      </c>
      <c r="AT161" s="4">
        <v>0.62802427197861721</v>
      </c>
      <c r="AU161" s="4">
        <v>0.65755673776048118</v>
      </c>
      <c r="AV161" s="4">
        <v>0.81142227504005304</v>
      </c>
      <c r="AW161" s="4">
        <v>1.2063915968807697</v>
      </c>
      <c r="AX161" s="4">
        <v>1.9094391773820885</v>
      </c>
      <c r="AY161" s="4">
        <v>2.9909553652159793</v>
      </c>
      <c r="AZ161" s="4">
        <v>4.5000187486661432</v>
      </c>
      <c r="BA161" s="61">
        <v>6.440729314123975</v>
      </c>
    </row>
    <row r="162" spans="2:53" x14ac:dyDescent="0.25">
      <c r="B162" s="112">
        <v>14</v>
      </c>
      <c r="C162" s="4">
        <v>0</v>
      </c>
      <c r="D162" s="4">
        <v>0</v>
      </c>
      <c r="E162" s="4">
        <v>0</v>
      </c>
      <c r="F162" s="4">
        <v>0</v>
      </c>
      <c r="G162" s="4">
        <v>0</v>
      </c>
      <c r="H162" s="4">
        <v>0</v>
      </c>
      <c r="I162" s="4">
        <v>0</v>
      </c>
      <c r="J162" s="4">
        <v>0</v>
      </c>
      <c r="K162" s="4">
        <v>0</v>
      </c>
      <c r="L162" s="4">
        <v>0</v>
      </c>
      <c r="M162" s="4">
        <v>0</v>
      </c>
      <c r="N162" s="4">
        <v>0</v>
      </c>
      <c r="O162" s="4">
        <v>0</v>
      </c>
      <c r="P162" s="4">
        <v>0</v>
      </c>
      <c r="Q162" s="4">
        <v>95.770000000000039</v>
      </c>
      <c r="R162" s="4">
        <v>0</v>
      </c>
      <c r="S162" s="4">
        <v>0</v>
      </c>
      <c r="T162" s="4">
        <v>0</v>
      </c>
      <c r="U162" s="4">
        <v>0.18196300000000123</v>
      </c>
      <c r="V162" s="4">
        <v>0.30646399999999635</v>
      </c>
      <c r="W162" s="4">
        <v>0.4022339999999941</v>
      </c>
      <c r="X162" s="4">
        <v>0.41181099999999732</v>
      </c>
      <c r="Y162" s="4">
        <v>0.39300272970000721</v>
      </c>
      <c r="Z162" s="4">
        <v>0.31720556319999293</v>
      </c>
      <c r="AA162" s="4">
        <v>0.25151117399999351</v>
      </c>
      <c r="AB162" s="4">
        <v>0.1956791794000044</v>
      </c>
      <c r="AC162" s="4">
        <v>0.24524272668643157</v>
      </c>
      <c r="AD162" s="4">
        <v>0.4572954920051206</v>
      </c>
      <c r="AE162" s="4">
        <v>0.9178629221975747</v>
      </c>
      <c r="AF162" s="4">
        <v>1.7322353310008092</v>
      </c>
      <c r="AG162" s="4">
        <v>3.0157743967991104</v>
      </c>
      <c r="AH162" s="4">
        <v>4.9034980032790205</v>
      </c>
      <c r="AI162" s="4">
        <v>7.5215447426192767</v>
      </c>
      <c r="AJ162" s="4">
        <v>11.073411374004579</v>
      </c>
      <c r="AK162" s="4">
        <v>15.686821327676469</v>
      </c>
      <c r="AL162" s="4">
        <v>47.951599146098985</v>
      </c>
      <c r="AM162" s="4">
        <v>0.11222042077833032</v>
      </c>
      <c r="AN162" s="4">
        <v>0.18075064559123896</v>
      </c>
      <c r="AO162" s="4">
        <v>0.27894702091647816</v>
      </c>
      <c r="AP162" s="4">
        <v>0.51503900247200063</v>
      </c>
      <c r="AQ162" s="4">
        <v>0.65717808690292878</v>
      </c>
      <c r="AR162" s="4">
        <v>0.73358342368497298</v>
      </c>
      <c r="AS162" s="4">
        <v>0.71477077123400679</v>
      </c>
      <c r="AT162" s="4">
        <v>0.67431495675174702</v>
      </c>
      <c r="AU162" s="4">
        <v>0.62185571264880246</v>
      </c>
      <c r="AV162" s="4">
        <v>0.65109810561746573</v>
      </c>
      <c r="AW162" s="4">
        <v>0.8034523498819881</v>
      </c>
      <c r="AX162" s="4">
        <v>1.1945422170520195</v>
      </c>
      <c r="AY162" s="4">
        <v>1.8906843467523018</v>
      </c>
      <c r="AZ162" s="4">
        <v>2.961577701889313</v>
      </c>
      <c r="BA162" s="61">
        <v>4.45581881265257</v>
      </c>
    </row>
    <row r="163" spans="2:53" x14ac:dyDescent="0.25">
      <c r="B163" s="112">
        <v>15</v>
      </c>
      <c r="C163" s="4">
        <v>0</v>
      </c>
      <c r="D163" s="4">
        <v>0</v>
      </c>
      <c r="E163" s="4">
        <v>0</v>
      </c>
      <c r="F163" s="4">
        <v>0</v>
      </c>
      <c r="G163" s="4">
        <v>0</v>
      </c>
      <c r="H163" s="4">
        <v>0</v>
      </c>
      <c r="I163" s="4">
        <v>0</v>
      </c>
      <c r="J163" s="4">
        <v>0</v>
      </c>
      <c r="K163" s="4">
        <v>0</v>
      </c>
      <c r="L163" s="4">
        <v>0</v>
      </c>
      <c r="M163" s="4">
        <v>0</v>
      </c>
      <c r="N163" s="4">
        <v>0</v>
      </c>
      <c r="O163" s="4">
        <v>0</v>
      </c>
      <c r="P163" s="4">
        <v>0</v>
      </c>
      <c r="Q163" s="4">
        <v>0</v>
      </c>
      <c r="R163" s="4">
        <v>93.970000000000041</v>
      </c>
      <c r="S163" s="4">
        <v>0</v>
      </c>
      <c r="T163" s="4">
        <v>0</v>
      </c>
      <c r="U163" s="4">
        <v>0</v>
      </c>
      <c r="V163" s="4">
        <v>0.17854300000000123</v>
      </c>
      <c r="W163" s="4">
        <v>0.30070399999999642</v>
      </c>
      <c r="X163" s="4">
        <v>0.3946739999999942</v>
      </c>
      <c r="Y163" s="4">
        <v>0.40407099999999735</v>
      </c>
      <c r="Z163" s="4">
        <v>0.38561623170000708</v>
      </c>
      <c r="AA163" s="4">
        <v>0.31124367519999308</v>
      </c>
      <c r="AB163" s="4">
        <v>0.24678401399999364</v>
      </c>
      <c r="AC163" s="4">
        <v>0.19200138340000433</v>
      </c>
      <c r="AD163" s="4">
        <v>0.24063338234023154</v>
      </c>
      <c r="AE163" s="4">
        <v>0.44870060962432057</v>
      </c>
      <c r="AF163" s="4">
        <v>0.90061166126037484</v>
      </c>
      <c r="AG163" s="4">
        <v>1.6996779164054092</v>
      </c>
      <c r="AH163" s="4">
        <v>2.9590928272654526</v>
      </c>
      <c r="AI163" s="4">
        <v>4.8113366123851895</v>
      </c>
      <c r="AJ163" s="4">
        <v>7.3801770853496231</v>
      </c>
      <c r="AK163" s="4">
        <v>10.865286277698759</v>
      </c>
      <c r="AL163" s="4">
        <v>15.391987054001858</v>
      </c>
      <c r="AM163" s="4">
        <v>47.050347413166143</v>
      </c>
      <c r="AN163" s="4">
        <v>0.11011123463025686</v>
      </c>
      <c r="AO163" s="4">
        <v>0.17735343182842983</v>
      </c>
      <c r="AP163" s="4">
        <v>0.27370420335722517</v>
      </c>
      <c r="AQ163" s="4">
        <v>0.50535882909359819</v>
      </c>
      <c r="AR163" s="4">
        <v>0.64482640520275891</v>
      </c>
      <c r="AS163" s="4">
        <v>0.7197957014062536</v>
      </c>
      <c r="AT163" s="4">
        <v>0.70133663331794527</v>
      </c>
      <c r="AU163" s="4">
        <v>0.66164118707279596</v>
      </c>
      <c r="AV163" s="4">
        <v>0.6101679160238902</v>
      </c>
      <c r="AW163" s="4">
        <v>0.63886069734648909</v>
      </c>
      <c r="AX163" s="4">
        <v>0.78835143905618066</v>
      </c>
      <c r="AY163" s="4">
        <v>1.1720907605343873</v>
      </c>
      <c r="AZ163" s="4">
        <v>1.8551488781906005</v>
      </c>
      <c r="BA163" s="61">
        <v>2.9059147608493134</v>
      </c>
    </row>
    <row r="164" spans="2:53" x14ac:dyDescent="0.25">
      <c r="B164" s="112">
        <v>16</v>
      </c>
      <c r="C164" s="4">
        <v>0</v>
      </c>
      <c r="D164" s="4">
        <v>0</v>
      </c>
      <c r="E164" s="4">
        <v>0</v>
      </c>
      <c r="F164" s="4">
        <v>0</v>
      </c>
      <c r="G164" s="4">
        <v>0</v>
      </c>
      <c r="H164" s="4">
        <v>0</v>
      </c>
      <c r="I164" s="4">
        <v>0</v>
      </c>
      <c r="J164" s="4">
        <v>0</v>
      </c>
      <c r="K164" s="4">
        <v>0</v>
      </c>
      <c r="L164" s="4">
        <v>0</v>
      </c>
      <c r="M164" s="4">
        <v>0</v>
      </c>
      <c r="N164" s="4">
        <v>0</v>
      </c>
      <c r="O164" s="4">
        <v>0</v>
      </c>
      <c r="P164" s="4">
        <v>0</v>
      </c>
      <c r="Q164" s="4">
        <v>0</v>
      </c>
      <c r="R164" s="4">
        <v>0</v>
      </c>
      <c r="S164" s="4">
        <v>90.830000000000041</v>
      </c>
      <c r="T164" s="4">
        <v>0</v>
      </c>
      <c r="U164" s="4">
        <v>0</v>
      </c>
      <c r="V164" s="4">
        <v>0</v>
      </c>
      <c r="W164" s="4">
        <v>0.1725770000000012</v>
      </c>
      <c r="X164" s="4">
        <v>0.29065599999999658</v>
      </c>
      <c r="Y164" s="4">
        <v>0.38148599999999444</v>
      </c>
      <c r="Z164" s="4">
        <v>0.39056899999999745</v>
      </c>
      <c r="AA164" s="4">
        <v>0.37273089630000689</v>
      </c>
      <c r="AB164" s="4">
        <v>0.30084349279999334</v>
      </c>
      <c r="AC164" s="4">
        <v>0.23853774599999386</v>
      </c>
      <c r="AD164" s="4">
        <v>0.18558567260000419</v>
      </c>
      <c r="AE164" s="4">
        <v>0.23259263720297152</v>
      </c>
      <c r="AF164" s="4">
        <v>0.4337073148044806</v>
      </c>
      <c r="AG164" s="4">
        <v>0.87051779495881509</v>
      </c>
      <c r="AH164" s="4">
        <v>1.6428833153889895</v>
      </c>
      <c r="AI164" s="4">
        <v>2.8602149781900721</v>
      </c>
      <c r="AJ164" s="4">
        <v>4.6505661860481728</v>
      </c>
      <c r="AK164" s="4">
        <v>7.1335690610014506</v>
      </c>
      <c r="AL164" s="4">
        <v>10.502223609698611</v>
      </c>
      <c r="AM164" s="4">
        <v>14.877665043258368</v>
      </c>
      <c r="AN164" s="4">
        <v>45.478163834605525</v>
      </c>
      <c r="AO164" s="4">
        <v>0.10643187657195095</v>
      </c>
      <c r="AP164" s="4">
        <v>0.17142718115330727</v>
      </c>
      <c r="AQ164" s="4">
        <v>0.2645583993927505</v>
      </c>
      <c r="AR164" s="4">
        <v>0.4884723044223851</v>
      </c>
      <c r="AS164" s="4">
        <v>0.62327958268135142</v>
      </c>
      <c r="AT164" s="4">
        <v>0.69574378587559882</v>
      </c>
      <c r="AU164" s="4">
        <v>0.67790152606437137</v>
      </c>
      <c r="AV164" s="4">
        <v>0.63953249996618133</v>
      </c>
      <c r="AW164" s="4">
        <v>0.58977920413376561</v>
      </c>
      <c r="AX164" s="4">
        <v>0.61751321847378537</v>
      </c>
      <c r="AY164" s="4">
        <v>0.76200873906004996</v>
      </c>
      <c r="AZ164" s="4">
        <v>1.1329254419425179</v>
      </c>
      <c r="BA164" s="61">
        <v>1.7931592274774104</v>
      </c>
    </row>
    <row r="165" spans="2:53" x14ac:dyDescent="0.25">
      <c r="B165" s="112">
        <v>17</v>
      </c>
      <c r="C165" s="4">
        <v>0</v>
      </c>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4">
        <v>85.720000000000041</v>
      </c>
      <c r="U165" s="4">
        <v>0</v>
      </c>
      <c r="V165" s="4">
        <v>0</v>
      </c>
      <c r="W165" s="4">
        <v>0</v>
      </c>
      <c r="X165" s="4">
        <v>0.16286800000000112</v>
      </c>
      <c r="Y165" s="4">
        <v>0.27430399999999677</v>
      </c>
      <c r="Z165" s="4">
        <v>0.36002399999999474</v>
      </c>
      <c r="AA165" s="4">
        <v>0.36859599999999759</v>
      </c>
      <c r="AB165" s="4">
        <v>0.35176144920000646</v>
      </c>
      <c r="AC165" s="4">
        <v>0.2839183551999937</v>
      </c>
      <c r="AD165" s="4">
        <v>0.2251178639999942</v>
      </c>
      <c r="AE165" s="4">
        <v>0.17514481840000395</v>
      </c>
      <c r="AF165" s="4">
        <v>0.21950722075348142</v>
      </c>
      <c r="AG165" s="4">
        <v>0.40930739871232058</v>
      </c>
      <c r="AH165" s="4">
        <v>0.82154338196487531</v>
      </c>
      <c r="AI165" s="4">
        <v>1.5504564328431594</v>
      </c>
      <c r="AJ165" s="4">
        <v>2.6993023002361882</v>
      </c>
      <c r="AK165" s="4">
        <v>4.3889302374551287</v>
      </c>
      <c r="AL165" s="4">
        <v>6.7322419895303787</v>
      </c>
      <c r="AM165" s="4">
        <v>9.9113795862970928</v>
      </c>
      <c r="AN165" s="4">
        <v>14.040663299659883</v>
      </c>
      <c r="AO165" s="4">
        <v>42.919610303890622</v>
      </c>
      <c r="AP165" s="4">
        <v>0.10044413145158687</v>
      </c>
      <c r="AQ165" s="4">
        <v>0.161782868748888</v>
      </c>
      <c r="AR165" s="4">
        <v>0.24967462287731557</v>
      </c>
      <c r="AS165" s="4">
        <v>0.46099136777592037</v>
      </c>
      <c r="AT165" s="4">
        <v>0.58821453074364682</v>
      </c>
      <c r="AU165" s="4">
        <v>0.65660197429545664</v>
      </c>
      <c r="AV165" s="4">
        <v>0.63976350120266334</v>
      </c>
      <c r="AW165" s="4">
        <v>0.60355307604427022</v>
      </c>
      <c r="AX165" s="4">
        <v>0.55659884815970917</v>
      </c>
      <c r="AY165" s="4">
        <v>0.58277257610451261</v>
      </c>
      <c r="AZ165" s="4">
        <v>0.71913893110456328</v>
      </c>
      <c r="BA165" s="61">
        <v>1.0691882514952398</v>
      </c>
    </row>
    <row r="166" spans="2:53" x14ac:dyDescent="0.25">
      <c r="B166" s="112">
        <v>18</v>
      </c>
      <c r="C166" s="4">
        <v>0</v>
      </c>
      <c r="D166" s="4">
        <v>0</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77.880000000000038</v>
      </c>
      <c r="V166" s="4">
        <v>0</v>
      </c>
      <c r="W166" s="4">
        <v>0</v>
      </c>
      <c r="X166" s="4">
        <v>0</v>
      </c>
      <c r="Y166" s="4">
        <v>0.14797200000000102</v>
      </c>
      <c r="Z166" s="4">
        <v>0.24921599999999708</v>
      </c>
      <c r="AA166" s="4">
        <v>0.32709599999999522</v>
      </c>
      <c r="AB166" s="4">
        <v>0.33488399999999785</v>
      </c>
      <c r="AC166" s="4">
        <v>0.31958914680000589</v>
      </c>
      <c r="AD166" s="4">
        <v>0.25795102079999427</v>
      </c>
      <c r="AE166" s="4">
        <v>0.20452845599999475</v>
      </c>
      <c r="AF166" s="4">
        <v>0.15912597360000361</v>
      </c>
      <c r="AG166" s="4">
        <v>0.1994309653789213</v>
      </c>
      <c r="AH166" s="4">
        <v>0.37187191100928052</v>
      </c>
      <c r="AI166" s="4">
        <v>0.74640455654951576</v>
      </c>
      <c r="AJ166" s="4">
        <v>1.4086508048276396</v>
      </c>
      <c r="AK166" s="4">
        <v>2.4524225751562572</v>
      </c>
      <c r="AL166" s="4">
        <v>3.987516179339774</v>
      </c>
      <c r="AM166" s="4">
        <v>6.1165073045336671</v>
      </c>
      <c r="AN166" s="4">
        <v>9.0048791668317509</v>
      </c>
      <c r="AO166" s="4">
        <v>12.756496240988238</v>
      </c>
      <c r="AP166" s="4">
        <v>38.994158311560916</v>
      </c>
      <c r="AQ166" s="4">
        <v>9.1257454006644728E-2</v>
      </c>
      <c r="AR166" s="4">
        <v>0.14698611547087492</v>
      </c>
      <c r="AS166" s="4">
        <v>0.22683923973034692</v>
      </c>
      <c r="AT166" s="4">
        <v>0.41882883483887867</v>
      </c>
      <c r="AU166" s="4">
        <v>0.53441609489401798</v>
      </c>
      <c r="AV166" s="4">
        <v>0.59654878392592359</v>
      </c>
      <c r="AW166" s="4">
        <v>0.58125036716826206</v>
      </c>
      <c r="AX166" s="4">
        <v>0.54835176810928332</v>
      </c>
      <c r="AY166" s="4">
        <v>0.50569200063786923</v>
      </c>
      <c r="AZ166" s="4">
        <v>0.52947186452425854</v>
      </c>
      <c r="BA166" s="61">
        <v>0.65336607506326871</v>
      </c>
    </row>
    <row r="167" spans="2:53" x14ac:dyDescent="0.25">
      <c r="B167" s="112">
        <v>19</v>
      </c>
      <c r="C167" s="4">
        <v>0</v>
      </c>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4">
        <v>0</v>
      </c>
      <c r="U167" s="4">
        <v>0</v>
      </c>
      <c r="V167" s="4">
        <v>66.340000000000032</v>
      </c>
      <c r="W167" s="4">
        <v>0</v>
      </c>
      <c r="X167" s="4">
        <v>0</v>
      </c>
      <c r="Y167" s="4">
        <v>0</v>
      </c>
      <c r="Z167" s="4">
        <v>0.12604600000000085</v>
      </c>
      <c r="AA167" s="4">
        <v>0.21228799999999748</v>
      </c>
      <c r="AB167" s="4">
        <v>0.27862799999999588</v>
      </c>
      <c r="AC167" s="4">
        <v>0.28526199999999813</v>
      </c>
      <c r="AD167" s="4">
        <v>0.27223348740000497</v>
      </c>
      <c r="AE167" s="4">
        <v>0.21972869439999509</v>
      </c>
      <c r="AF167" s="4">
        <v>0.17422210799999552</v>
      </c>
      <c r="AG167" s="4">
        <v>0.13554721480000306</v>
      </c>
      <c r="AH167" s="4">
        <v>0.1698799466260611</v>
      </c>
      <c r="AI167" s="4">
        <v>0.3167691650790404</v>
      </c>
      <c r="AJ167" s="4">
        <v>0.63580480587435628</v>
      </c>
      <c r="AK167" s="4">
        <v>1.1999216023660195</v>
      </c>
      <c r="AL167" s="4">
        <v>2.0890307349238069</v>
      </c>
      <c r="AM167" s="4">
        <v>3.3966592621648766</v>
      </c>
      <c r="AN167" s="4">
        <v>5.2101835462604447</v>
      </c>
      <c r="AO167" s="4">
        <v>7.6705660494044468</v>
      </c>
      <c r="AP167" s="4">
        <v>10.866280953096554</v>
      </c>
      <c r="AQ167" s="4">
        <v>33.216133312647031</v>
      </c>
      <c r="AR167" s="4">
        <v>7.7735227257329356E-2</v>
      </c>
      <c r="AS167" s="4">
        <v>0.12520620056930973</v>
      </c>
      <c r="AT167" s="4">
        <v>0.19322695382269148</v>
      </c>
      <c r="AU167" s="4">
        <v>0.35676816773512082</v>
      </c>
      <c r="AV167" s="4">
        <v>0.45522809110515089</v>
      </c>
      <c r="AW167" s="4">
        <v>0.50815416442791173</v>
      </c>
      <c r="AX167" s="4">
        <v>0.49512261630640086</v>
      </c>
      <c r="AY167" s="4">
        <v>0.4670988225008969</v>
      </c>
      <c r="AZ167" s="4">
        <v>0.43076023783148742</v>
      </c>
      <c r="BA167" s="61">
        <v>0.45101648038699677</v>
      </c>
    </row>
    <row r="168" spans="2:53" x14ac:dyDescent="0.25">
      <c r="B168" s="112">
        <v>20</v>
      </c>
      <c r="C168" s="4">
        <v>0</v>
      </c>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4">
        <v>0</v>
      </c>
      <c r="U168" s="4">
        <v>0</v>
      </c>
      <c r="V168" s="4">
        <v>0</v>
      </c>
      <c r="W168" s="4">
        <v>50.000000000000021</v>
      </c>
      <c r="X168" s="4">
        <v>0</v>
      </c>
      <c r="Y168" s="4">
        <v>0</v>
      </c>
      <c r="Z168" s="4">
        <v>0</v>
      </c>
      <c r="AA168" s="4">
        <v>9.5000000000000639E-2</v>
      </c>
      <c r="AB168" s="4">
        <v>0.15999999999999809</v>
      </c>
      <c r="AC168" s="4">
        <v>0.20999999999999688</v>
      </c>
      <c r="AD168" s="4">
        <v>0.21499999999999858</v>
      </c>
      <c r="AE168" s="4">
        <v>0.20518050000000373</v>
      </c>
      <c r="AF168" s="4">
        <v>0.16560799999999629</v>
      </c>
      <c r="AG168" s="4">
        <v>0.13130999999999662</v>
      </c>
      <c r="AH168" s="4">
        <v>0.10216100000000231</v>
      </c>
      <c r="AI168" s="4">
        <v>0.12803734295000083</v>
      </c>
      <c r="AJ168" s="4">
        <v>0.23874673280000031</v>
      </c>
      <c r="AK168" s="4">
        <v>0.47920169269999718</v>
      </c>
      <c r="AL168" s="4">
        <v>0.90437262764999959</v>
      </c>
      <c r="AM168" s="4">
        <v>1.574488042601603</v>
      </c>
      <c r="AN168" s="4">
        <v>2.5600386359397622</v>
      </c>
      <c r="AO168" s="4">
        <v>3.9268793686014805</v>
      </c>
      <c r="AP168" s="4">
        <v>5.7812526751616264</v>
      </c>
      <c r="AQ168" s="4">
        <v>8.1898409354059041</v>
      </c>
      <c r="AR168" s="4">
        <v>25.034770359245574</v>
      </c>
      <c r="AS168" s="4">
        <v>5.8588504113151453E-2</v>
      </c>
      <c r="AT168" s="4">
        <v>9.4367048966920206E-2</v>
      </c>
      <c r="AU168" s="4">
        <v>0.14563382109036138</v>
      </c>
      <c r="AV168" s="4">
        <v>0.26889370495562315</v>
      </c>
      <c r="AW168" s="4">
        <v>0.34310226944916405</v>
      </c>
      <c r="AX168" s="4">
        <v>0.38299228551998166</v>
      </c>
      <c r="AY168" s="4">
        <v>0.37317049766837568</v>
      </c>
      <c r="AZ168" s="4">
        <v>0.35204915774864098</v>
      </c>
      <c r="BA168" s="61">
        <v>0.32466101735867303</v>
      </c>
    </row>
    <row r="169" spans="2:53" x14ac:dyDescent="0.25">
      <c r="B169" s="112">
        <v>21</v>
      </c>
      <c r="C169" s="4">
        <v>0</v>
      </c>
      <c r="D169" s="4">
        <v>0</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61">
        <v>0</v>
      </c>
    </row>
    <row r="170" spans="2:53" x14ac:dyDescent="0.25">
      <c r="B170" s="112">
        <v>22</v>
      </c>
      <c r="C170" s="4">
        <v>0</v>
      </c>
      <c r="D170" s="4">
        <v>0</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61">
        <v>0</v>
      </c>
    </row>
    <row r="171" spans="2:53" x14ac:dyDescent="0.25">
      <c r="B171" s="112">
        <v>23</v>
      </c>
      <c r="C171" s="4">
        <v>0</v>
      </c>
      <c r="D171" s="4">
        <v>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0</v>
      </c>
      <c r="AN171" s="4">
        <v>0</v>
      </c>
      <c r="AO171" s="4">
        <v>0</v>
      </c>
      <c r="AP171" s="4">
        <v>0</v>
      </c>
      <c r="AQ171" s="4">
        <v>0</v>
      </c>
      <c r="AR171" s="4">
        <v>0</v>
      </c>
      <c r="AS171" s="4">
        <v>0</v>
      </c>
      <c r="AT171" s="4">
        <v>0</v>
      </c>
      <c r="AU171" s="4">
        <v>0</v>
      </c>
      <c r="AV171" s="4">
        <v>0</v>
      </c>
      <c r="AW171" s="4">
        <v>0</v>
      </c>
      <c r="AX171" s="4">
        <v>0</v>
      </c>
      <c r="AY171" s="4">
        <v>0</v>
      </c>
      <c r="AZ171" s="4">
        <v>0</v>
      </c>
      <c r="BA171" s="61">
        <v>0</v>
      </c>
    </row>
    <row r="172" spans="2:53" x14ac:dyDescent="0.25">
      <c r="B172" s="112">
        <v>24</v>
      </c>
      <c r="C172" s="4">
        <v>0</v>
      </c>
      <c r="D172" s="4">
        <v>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61">
        <v>0</v>
      </c>
    </row>
    <row r="173" spans="2:53" x14ac:dyDescent="0.25">
      <c r="B173" s="112">
        <v>25</v>
      </c>
      <c r="C173" s="4">
        <v>0</v>
      </c>
      <c r="D173" s="4">
        <v>0</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61">
        <v>0</v>
      </c>
    </row>
    <row r="174" spans="2:53" x14ac:dyDescent="0.25">
      <c r="B174" s="112">
        <v>26</v>
      </c>
      <c r="C174" s="4">
        <v>0</v>
      </c>
      <c r="D174" s="4">
        <v>0</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61">
        <v>0</v>
      </c>
    </row>
    <row r="175" spans="2:53" x14ac:dyDescent="0.25">
      <c r="B175" s="112">
        <v>27</v>
      </c>
      <c r="C175" s="4">
        <v>0</v>
      </c>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61">
        <v>0</v>
      </c>
    </row>
    <row r="176" spans="2:53" x14ac:dyDescent="0.25">
      <c r="B176" s="112">
        <v>28</v>
      </c>
      <c r="C176" s="4">
        <v>0</v>
      </c>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61">
        <v>0</v>
      </c>
    </row>
    <row r="177" spans="2:53" x14ac:dyDescent="0.25">
      <c r="B177" s="112">
        <v>29</v>
      </c>
      <c r="C177" s="4">
        <v>0</v>
      </c>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0</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0</v>
      </c>
      <c r="AZ177" s="4">
        <v>0</v>
      </c>
      <c r="BA177" s="61">
        <v>0</v>
      </c>
    </row>
    <row r="178" spans="2:53" x14ac:dyDescent="0.25">
      <c r="B178" s="112">
        <v>30</v>
      </c>
      <c r="C178" s="4">
        <v>0</v>
      </c>
      <c r="D178" s="4">
        <v>0</v>
      </c>
      <c r="E178" s="4">
        <v>0</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61">
        <v>0</v>
      </c>
    </row>
    <row r="179" spans="2:53" x14ac:dyDescent="0.25">
      <c r="B179" s="112">
        <v>31</v>
      </c>
      <c r="C179" s="4">
        <v>0</v>
      </c>
      <c r="D179" s="4">
        <v>0</v>
      </c>
      <c r="E179" s="4">
        <v>0</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61">
        <v>0</v>
      </c>
    </row>
    <row r="180" spans="2:53" x14ac:dyDescent="0.25">
      <c r="B180" s="112">
        <v>32</v>
      </c>
      <c r="C180" s="4">
        <v>0</v>
      </c>
      <c r="D180" s="4">
        <v>0</v>
      </c>
      <c r="E180" s="4">
        <v>0</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61">
        <v>0</v>
      </c>
    </row>
    <row r="181" spans="2:53" ht="15.75" thickBot="1" x14ac:dyDescent="0.3">
      <c r="B181" s="113" t="s">
        <v>162</v>
      </c>
      <c r="C181" s="5">
        <v>100</v>
      </c>
      <c r="D181" s="5">
        <v>100</v>
      </c>
      <c r="E181" s="5">
        <v>100</v>
      </c>
      <c r="F181" s="5">
        <v>100</v>
      </c>
      <c r="G181" s="5">
        <v>100</v>
      </c>
      <c r="H181" s="5">
        <v>100</v>
      </c>
      <c r="I181" s="5">
        <v>100.00000000000001</v>
      </c>
      <c r="J181" s="5">
        <v>100.00000000000001</v>
      </c>
      <c r="K181" s="5">
        <v>100.00000000000001</v>
      </c>
      <c r="L181" s="5">
        <v>100.00000000000001</v>
      </c>
      <c r="M181" s="5">
        <v>100.00000000000001</v>
      </c>
      <c r="N181" s="5">
        <v>100.00000000000001</v>
      </c>
      <c r="O181" s="5">
        <v>100.00000000000001</v>
      </c>
      <c r="P181" s="5">
        <v>100.00000000000001</v>
      </c>
      <c r="Q181" s="5">
        <v>100.00000000000003</v>
      </c>
      <c r="R181" s="5">
        <v>100.00000000000003</v>
      </c>
      <c r="S181" s="5">
        <v>100.00000000000001</v>
      </c>
      <c r="T181" s="5">
        <v>100.00000000000003</v>
      </c>
      <c r="U181" s="5">
        <v>100.00000000000003</v>
      </c>
      <c r="V181" s="5">
        <v>100.00000000000003</v>
      </c>
      <c r="W181" s="5">
        <v>100.00000000000001</v>
      </c>
      <c r="X181" s="5">
        <v>100.00000000000004</v>
      </c>
      <c r="Y181" s="5">
        <v>100.00000000000004</v>
      </c>
      <c r="Z181" s="5">
        <v>100.00000000000004</v>
      </c>
      <c r="AA181" s="5">
        <v>100</v>
      </c>
      <c r="AB181" s="5">
        <v>100.00000000000006</v>
      </c>
      <c r="AC181" s="5">
        <v>100.00000000000001</v>
      </c>
      <c r="AD181" s="5">
        <v>100.00000000000001</v>
      </c>
      <c r="AE181" s="5">
        <v>99.999999999999986</v>
      </c>
      <c r="AF181" s="5">
        <v>100.00000000000001</v>
      </c>
      <c r="AG181" s="5">
        <v>100.00000000000001</v>
      </c>
      <c r="AH181" s="5">
        <v>100.00000000000003</v>
      </c>
      <c r="AI181" s="5">
        <v>100.00000000000004</v>
      </c>
      <c r="AJ181" s="5">
        <v>100.00000000000003</v>
      </c>
      <c r="AK181" s="5">
        <v>100.00000000000003</v>
      </c>
      <c r="AL181" s="5">
        <v>100.00000000000003</v>
      </c>
      <c r="AM181" s="5">
        <v>100.00000000000003</v>
      </c>
      <c r="AN181" s="5">
        <v>100.00000000000003</v>
      </c>
      <c r="AO181" s="5">
        <v>100.00000000000001</v>
      </c>
      <c r="AP181" s="5">
        <v>100.00000000000001</v>
      </c>
      <c r="AQ181" s="5">
        <v>100</v>
      </c>
      <c r="AR181" s="5">
        <v>100.00000000000006</v>
      </c>
      <c r="AS181" s="5">
        <v>100.00000000000001</v>
      </c>
      <c r="AT181" s="5">
        <v>99.999999999999972</v>
      </c>
      <c r="AU181" s="5">
        <v>100.00000000000003</v>
      </c>
      <c r="AV181" s="5">
        <v>100.00000000000004</v>
      </c>
      <c r="AW181" s="5">
        <v>100</v>
      </c>
      <c r="AX181" s="5">
        <v>100.00000000000001</v>
      </c>
      <c r="AY181" s="5">
        <v>100.00000000000003</v>
      </c>
      <c r="AZ181" s="5">
        <v>100.00000000000003</v>
      </c>
      <c r="BA181" s="62">
        <v>100</v>
      </c>
    </row>
    <row r="182" spans="2:53" ht="15.75" thickBot="1" x14ac:dyDescent="0.3">
      <c r="B182" s="216" t="s">
        <v>165</v>
      </c>
      <c r="C182" s="217"/>
      <c r="D182" s="217"/>
      <c r="E182" s="217"/>
      <c r="F182" s="217"/>
      <c r="G182" s="217"/>
      <c r="H182" s="217"/>
      <c r="I182" s="218"/>
    </row>
    <row r="183" spans="2:53" x14ac:dyDescent="0.25">
      <c r="B183" s="114">
        <v>0</v>
      </c>
      <c r="C183" s="7">
        <v>100</v>
      </c>
      <c r="D183" s="7">
        <v>1.2399999999999967</v>
      </c>
      <c r="E183" s="7">
        <v>0.47537600000000968</v>
      </c>
      <c r="F183" s="7">
        <v>0.5915986624000007</v>
      </c>
      <c r="G183" s="7">
        <v>0.93671455301375817</v>
      </c>
      <c r="H183" s="7">
        <v>1.1985017951044075</v>
      </c>
      <c r="I183" s="7">
        <v>1.5514830406450792</v>
      </c>
      <c r="J183" s="7">
        <v>2.659913049263043</v>
      </c>
      <c r="K183" s="7">
        <v>5.6620287100472382</v>
      </c>
      <c r="L183" s="7">
        <v>12.193666050254397</v>
      </c>
      <c r="M183" s="7">
        <v>24.385603262324661</v>
      </c>
      <c r="N183" s="7">
        <v>50.873382085944897</v>
      </c>
      <c r="O183" s="7">
        <v>1.8085651617284797</v>
      </c>
      <c r="P183" s="7">
        <v>1.2152423260180043</v>
      </c>
      <c r="Q183" s="7">
        <v>1.5903799565501919</v>
      </c>
      <c r="R183" s="7">
        <v>2.210010241460457</v>
      </c>
      <c r="S183" s="7">
        <v>2.9437220319018587</v>
      </c>
      <c r="T183" s="7">
        <v>4.2605035101229296</v>
      </c>
      <c r="U183" s="7">
        <v>6.9627612189386046</v>
      </c>
      <c r="V183" s="7">
        <v>11.732899354754158</v>
      </c>
      <c r="W183" s="7">
        <v>18.45189564278585</v>
      </c>
      <c r="X183" s="7">
        <v>25.140435047153801</v>
      </c>
      <c r="Y183" s="7">
        <v>26.789729968446387</v>
      </c>
      <c r="Z183" s="7">
        <v>2.394335628621322</v>
      </c>
      <c r="AA183" s="7">
        <v>2.239129088712557</v>
      </c>
      <c r="AB183" s="7">
        <v>2.9142410687248272</v>
      </c>
      <c r="AC183" s="7">
        <v>3.8931171581321347</v>
      </c>
      <c r="AD183" s="7">
        <v>5.2496609981847424</v>
      </c>
      <c r="AE183" s="7">
        <v>7.4383521055681507</v>
      </c>
      <c r="AF183" s="7">
        <v>10.82813040874192</v>
      </c>
      <c r="AG183" s="7">
        <v>15.157454456209496</v>
      </c>
      <c r="AH183" s="7">
        <v>19.073627958150546</v>
      </c>
      <c r="AI183" s="7">
        <v>20.036577930200444</v>
      </c>
      <c r="AJ183" s="7">
        <v>15.192974092363031</v>
      </c>
      <c r="AK183" s="7">
        <v>3.2059135845690934</v>
      </c>
      <c r="AL183" s="7">
        <v>3.5122811956288338</v>
      </c>
      <c r="AM183" s="7">
        <v>4.4975352163444642</v>
      </c>
      <c r="AN183" s="7">
        <v>5.8454982845662862</v>
      </c>
      <c r="AO183" s="7">
        <v>7.6678948606347994</v>
      </c>
      <c r="AP183" s="7">
        <v>10.160456441256695</v>
      </c>
      <c r="AQ183" s="7">
        <v>13.168899332009669</v>
      </c>
      <c r="AR183" s="7">
        <v>15.894694472730071</v>
      </c>
      <c r="AS183" s="7">
        <v>16.954142654172287</v>
      </c>
      <c r="AT183" s="7">
        <v>14.988321177153068</v>
      </c>
      <c r="AU183" s="7">
        <v>9.9011615605973819</v>
      </c>
      <c r="AV183" s="7">
        <v>4.2522343133108809</v>
      </c>
      <c r="AW183" s="7">
        <v>4.9514850589675437</v>
      </c>
      <c r="AX183" s="7">
        <v>6.191143445277925</v>
      </c>
      <c r="AY183" s="7">
        <v>7.7709244543951836</v>
      </c>
      <c r="AZ183" s="7">
        <v>9.7075084668700509</v>
      </c>
      <c r="BA183" s="60">
        <v>11.911473428715563</v>
      </c>
    </row>
    <row r="184" spans="2:53" x14ac:dyDescent="0.25">
      <c r="B184" s="112">
        <v>1</v>
      </c>
      <c r="C184" s="4">
        <v>0</v>
      </c>
      <c r="D184" s="4">
        <v>98.76</v>
      </c>
      <c r="E184" s="4">
        <v>1.2246239999999968</v>
      </c>
      <c r="F184" s="4">
        <v>0.4694813376000096</v>
      </c>
      <c r="G184" s="4">
        <v>0.58426283898624076</v>
      </c>
      <c r="H184" s="4">
        <v>0.92509929255638756</v>
      </c>
      <c r="I184" s="4">
        <v>1.1836403728451128</v>
      </c>
      <c r="J184" s="4">
        <v>1.5322446509410803</v>
      </c>
      <c r="K184" s="4">
        <v>2.6269301274521815</v>
      </c>
      <c r="L184" s="4">
        <v>5.5918195540426527</v>
      </c>
      <c r="M184" s="4">
        <v>12.042464591231242</v>
      </c>
      <c r="N184" s="4">
        <v>24.083221781871835</v>
      </c>
      <c r="O184" s="4">
        <v>50.242552148079184</v>
      </c>
      <c r="P184" s="4">
        <v>1.7861389537230465</v>
      </c>
      <c r="Q184" s="4">
        <v>1.2001733211753811</v>
      </c>
      <c r="R184" s="4">
        <v>1.5706592450889696</v>
      </c>
      <c r="S184" s="4">
        <v>2.1826061144663473</v>
      </c>
      <c r="T184" s="4">
        <v>2.9072198787062757</v>
      </c>
      <c r="U184" s="4">
        <v>4.2076732665974053</v>
      </c>
      <c r="V184" s="4">
        <v>6.8764229798237659</v>
      </c>
      <c r="W184" s="4">
        <v>11.587411402755206</v>
      </c>
      <c r="X184" s="4">
        <v>18.223092136815307</v>
      </c>
      <c r="Y184" s="4">
        <v>24.828693652569093</v>
      </c>
      <c r="Z184" s="4">
        <v>26.457537316837652</v>
      </c>
      <c r="AA184" s="4">
        <v>2.3646458668264176</v>
      </c>
      <c r="AB184" s="4">
        <v>2.2113638880125213</v>
      </c>
      <c r="AC184" s="4">
        <v>2.8781044794726394</v>
      </c>
      <c r="AD184" s="4">
        <v>3.8448425053712962</v>
      </c>
      <c r="AE184" s="4">
        <v>5.1845652018072519</v>
      </c>
      <c r="AF184" s="4">
        <v>7.3461165394591061</v>
      </c>
      <c r="AG184" s="4">
        <v>10.693861591673521</v>
      </c>
      <c r="AH184" s="4">
        <v>14.969502020952499</v>
      </c>
      <c r="AI184" s="4">
        <v>18.837114971469479</v>
      </c>
      <c r="AJ184" s="4">
        <v>19.788124363865958</v>
      </c>
      <c r="AK184" s="4">
        <v>15.00458121361773</v>
      </c>
      <c r="AL184" s="4">
        <v>3.1661602561204365</v>
      </c>
      <c r="AM184" s="4">
        <v>3.4687289088030364</v>
      </c>
      <c r="AN184" s="4">
        <v>4.4417657796617931</v>
      </c>
      <c r="AO184" s="4">
        <v>5.7730141058376647</v>
      </c>
      <c r="AP184" s="4">
        <v>7.5728129643629281</v>
      </c>
      <c r="AQ184" s="4">
        <v>10.034466781385113</v>
      </c>
      <c r="AR184" s="4">
        <v>13.00560498029275</v>
      </c>
      <c r="AS184" s="4">
        <v>15.697600261268219</v>
      </c>
      <c r="AT184" s="4">
        <v>16.743911285260552</v>
      </c>
      <c r="AU184" s="4">
        <v>14.802465994556371</v>
      </c>
      <c r="AV184" s="4">
        <v>9.7783871572459748</v>
      </c>
      <c r="AW184" s="4">
        <v>4.1995066078258265</v>
      </c>
      <c r="AX184" s="4">
        <v>4.8900866442363462</v>
      </c>
      <c r="AY184" s="4">
        <v>6.1143732665564787</v>
      </c>
      <c r="AZ184" s="4">
        <v>7.6745649911606835</v>
      </c>
      <c r="BA184" s="61">
        <v>9.587135361880863</v>
      </c>
    </row>
    <row r="185" spans="2:53" x14ac:dyDescent="0.25">
      <c r="B185" s="112">
        <v>2</v>
      </c>
      <c r="C185" s="4">
        <v>0</v>
      </c>
      <c r="D185" s="4">
        <v>0</v>
      </c>
      <c r="E185" s="4">
        <v>98.3</v>
      </c>
      <c r="F185" s="4">
        <v>1.2189199999999967</v>
      </c>
      <c r="G185" s="4">
        <v>0.46729460800000949</v>
      </c>
      <c r="H185" s="4">
        <v>0.58154148513920068</v>
      </c>
      <c r="I185" s="4">
        <v>0.92079040561252423</v>
      </c>
      <c r="J185" s="4">
        <v>1.1781272645876324</v>
      </c>
      <c r="K185" s="4">
        <v>1.5251078289541129</v>
      </c>
      <c r="L185" s="4">
        <v>2.6146945274255713</v>
      </c>
      <c r="M185" s="4">
        <v>5.5657742219764348</v>
      </c>
      <c r="N185" s="4">
        <v>11.986373727400071</v>
      </c>
      <c r="O185" s="4">
        <v>23.971048006865139</v>
      </c>
      <c r="P185" s="4">
        <v>50.008534590483833</v>
      </c>
      <c r="Q185" s="4">
        <v>1.7778195539790953</v>
      </c>
      <c r="R185" s="4">
        <v>1.1945832064756983</v>
      </c>
      <c r="S185" s="4">
        <v>1.5633434972888385</v>
      </c>
      <c r="T185" s="4">
        <v>2.172440067355629</v>
      </c>
      <c r="U185" s="4">
        <v>2.8936787573595271</v>
      </c>
      <c r="V185" s="4">
        <v>4.1880749504508392</v>
      </c>
      <c r="W185" s="4">
        <v>6.8443942782166474</v>
      </c>
      <c r="X185" s="4">
        <v>11.533440065723337</v>
      </c>
      <c r="Y185" s="4">
        <v>18.138213416858491</v>
      </c>
      <c r="Z185" s="4">
        <v>24.713047651352184</v>
      </c>
      <c r="AA185" s="4">
        <v>26.334304558982794</v>
      </c>
      <c r="AB185" s="4">
        <v>2.3536319229347593</v>
      </c>
      <c r="AC185" s="4">
        <v>2.2010638942044434</v>
      </c>
      <c r="AD185" s="4">
        <v>2.8646989705565047</v>
      </c>
      <c r="AE185" s="4">
        <v>3.8269341664438881</v>
      </c>
      <c r="AF185" s="4">
        <v>5.1604167612156013</v>
      </c>
      <c r="AG185" s="4">
        <v>7.3119001197734921</v>
      </c>
      <c r="AH185" s="4">
        <v>10.644052191793307</v>
      </c>
      <c r="AI185" s="4">
        <v>14.899777730453934</v>
      </c>
      <c r="AJ185" s="4">
        <v>18.749376282861984</v>
      </c>
      <c r="AK185" s="4">
        <v>19.695956105387033</v>
      </c>
      <c r="AL185" s="4">
        <v>14.934693532792858</v>
      </c>
      <c r="AM185" s="4">
        <v>3.1514130536314182</v>
      </c>
      <c r="AN185" s="4">
        <v>3.4525724153031434</v>
      </c>
      <c r="AO185" s="4">
        <v>4.4210771176666084</v>
      </c>
      <c r="AP185" s="4">
        <v>5.7461248137286596</v>
      </c>
      <c r="AQ185" s="4">
        <v>7.5375406480040068</v>
      </c>
      <c r="AR185" s="4">
        <v>9.9877286817553319</v>
      </c>
      <c r="AS185" s="4">
        <v>12.945028043365504</v>
      </c>
      <c r="AT185" s="4">
        <v>15.624484666693659</v>
      </c>
      <c r="AU185" s="4">
        <v>16.665922229051358</v>
      </c>
      <c r="AV185" s="4">
        <v>14.733519717141466</v>
      </c>
      <c r="AW185" s="4">
        <v>9.7328418140672266</v>
      </c>
      <c r="AX185" s="4">
        <v>4.1799463299845963</v>
      </c>
      <c r="AY185" s="4">
        <v>4.8673098129650949</v>
      </c>
      <c r="AZ185" s="4">
        <v>6.0858940067081999</v>
      </c>
      <c r="BA185" s="61">
        <v>7.6388187386704649</v>
      </c>
    </row>
    <row r="186" spans="2:53" x14ac:dyDescent="0.25">
      <c r="B186" s="112">
        <v>3</v>
      </c>
      <c r="C186" s="4">
        <v>0</v>
      </c>
      <c r="D186" s="4">
        <v>0</v>
      </c>
      <c r="E186" s="4">
        <v>0</v>
      </c>
      <c r="F186" s="4">
        <v>97.72</v>
      </c>
      <c r="G186" s="4">
        <v>1.2117279999999966</v>
      </c>
      <c r="H186" s="4">
        <v>0.46453742720000946</v>
      </c>
      <c r="I186" s="4">
        <v>0.57811021289728071</v>
      </c>
      <c r="J186" s="4">
        <v>0.91535746120504446</v>
      </c>
      <c r="K186" s="4">
        <v>1.1711759541760269</v>
      </c>
      <c r="L186" s="4">
        <v>1.5161092273183714</v>
      </c>
      <c r="M186" s="4">
        <v>2.5992670317398456</v>
      </c>
      <c r="N186" s="4">
        <v>5.532934455458161</v>
      </c>
      <c r="O186" s="4">
        <v>11.915650464308596</v>
      </c>
      <c r="P186" s="4">
        <v>23.829611507943657</v>
      </c>
      <c r="Q186" s="4">
        <v>49.71346897438535</v>
      </c>
      <c r="R186" s="4">
        <v>1.7673298760410701</v>
      </c>
      <c r="S186" s="4">
        <v>1.1875348009847939</v>
      </c>
      <c r="T186" s="4">
        <v>1.5541192935408474</v>
      </c>
      <c r="U186" s="4">
        <v>2.1596220079551585</v>
      </c>
      <c r="V186" s="4">
        <v>2.8766051695744963</v>
      </c>
      <c r="W186" s="4">
        <v>4.1633640300921266</v>
      </c>
      <c r="X186" s="4">
        <v>6.8040102631468038</v>
      </c>
      <c r="Y186" s="4">
        <v>11.465389249465762</v>
      </c>
      <c r="Z186" s="4">
        <v>18.031192422130331</v>
      </c>
      <c r="AA186" s="4">
        <v>24.567233128078691</v>
      </c>
      <c r="AB186" s="4">
        <v>26.178924125165803</v>
      </c>
      <c r="AC186" s="4">
        <v>2.3397447762887555</v>
      </c>
      <c r="AD186" s="4">
        <v>2.1880769454899105</v>
      </c>
      <c r="AE186" s="4">
        <v>2.8477963723579007</v>
      </c>
      <c r="AF186" s="4">
        <v>3.8043540869267218</v>
      </c>
      <c r="AG186" s="4">
        <v>5.1299687274261299</v>
      </c>
      <c r="AH186" s="4">
        <v>7.2687576775611964</v>
      </c>
      <c r="AI186" s="4">
        <v>10.581249035422603</v>
      </c>
      <c r="AJ186" s="4">
        <v>14.811864494607919</v>
      </c>
      <c r="AK186" s="4">
        <v>18.638749240704712</v>
      </c>
      <c r="AL186" s="4">
        <v>19.579743953391869</v>
      </c>
      <c r="AM186" s="4">
        <v>14.846574283057153</v>
      </c>
      <c r="AN186" s="4">
        <v>3.1328187548409177</v>
      </c>
      <c r="AO186" s="4">
        <v>3.4322011843684961</v>
      </c>
      <c r="AP186" s="4">
        <v>4.3949914134118107</v>
      </c>
      <c r="AQ186" s="4">
        <v>5.7122209236781751</v>
      </c>
      <c r="AR186" s="4">
        <v>7.493066857812325</v>
      </c>
      <c r="AS186" s="4">
        <v>9.9287980343960438</v>
      </c>
      <c r="AT186" s="4">
        <v>12.868648427239847</v>
      </c>
      <c r="AU186" s="4">
        <v>15.532295438751826</v>
      </c>
      <c r="AV186" s="4">
        <v>16.567588201657159</v>
      </c>
      <c r="AW186" s="4">
        <v>14.646587454313977</v>
      </c>
      <c r="AX186" s="4">
        <v>9.6754150770157619</v>
      </c>
      <c r="AY186" s="4">
        <v>4.1552833709673935</v>
      </c>
      <c r="AZ186" s="4">
        <v>4.8385911996230835</v>
      </c>
      <c r="BA186" s="61">
        <v>6.0499853747255878</v>
      </c>
    </row>
    <row r="187" spans="2:53" x14ac:dyDescent="0.25">
      <c r="B187" s="112">
        <v>4</v>
      </c>
      <c r="C187" s="4">
        <v>0</v>
      </c>
      <c r="D187" s="4">
        <v>0</v>
      </c>
      <c r="E187" s="4">
        <v>0</v>
      </c>
      <c r="F187" s="4">
        <v>0</v>
      </c>
      <c r="G187" s="4">
        <v>96.8</v>
      </c>
      <c r="H187" s="4">
        <v>1.2003199999999967</v>
      </c>
      <c r="I187" s="4">
        <v>0.46016396800000936</v>
      </c>
      <c r="J187" s="4">
        <v>0.57266750520320076</v>
      </c>
      <c r="K187" s="4">
        <v>0.90673968731731791</v>
      </c>
      <c r="L187" s="4">
        <v>1.1601497376610663</v>
      </c>
      <c r="M187" s="4">
        <v>1.5018355833444368</v>
      </c>
      <c r="N187" s="4">
        <v>2.5747958316866257</v>
      </c>
      <c r="O187" s="4">
        <v>5.4808437913257269</v>
      </c>
      <c r="P187" s="4">
        <v>11.803468736646256</v>
      </c>
      <c r="Q187" s="4">
        <v>23.605263957930269</v>
      </c>
      <c r="R187" s="4">
        <v>49.245433859194655</v>
      </c>
      <c r="S187" s="4">
        <v>1.750691076553168</v>
      </c>
      <c r="T187" s="4">
        <v>1.1763545715854282</v>
      </c>
      <c r="U187" s="4">
        <v>1.5394877979405857</v>
      </c>
      <c r="V187" s="4">
        <v>2.1392899137337222</v>
      </c>
      <c r="W187" s="4">
        <v>2.8495229268809994</v>
      </c>
      <c r="X187" s="4">
        <v>4.1241673977989954</v>
      </c>
      <c r="Y187" s="4">
        <v>6.7399528599325684</v>
      </c>
      <c r="Z187" s="4">
        <v>11.357446575402024</v>
      </c>
      <c r="AA187" s="4">
        <v>17.861434982216704</v>
      </c>
      <c r="AB187" s="4">
        <v>24.335941125644876</v>
      </c>
      <c r="AC187" s="4">
        <v>25.932458609456098</v>
      </c>
      <c r="AD187" s="4">
        <v>2.3177168885054393</v>
      </c>
      <c r="AE187" s="4">
        <v>2.1674769578737552</v>
      </c>
      <c r="AF187" s="4">
        <v>2.8209853545256323</v>
      </c>
      <c r="AG187" s="4">
        <v>3.7685374090719064</v>
      </c>
      <c r="AH187" s="4">
        <v>5.0816718462428305</v>
      </c>
      <c r="AI187" s="4">
        <v>7.2003248381899692</v>
      </c>
      <c r="AJ187" s="4">
        <v>10.481630235662177</v>
      </c>
      <c r="AK187" s="4">
        <v>14.672415913610791</v>
      </c>
      <c r="AL187" s="4">
        <v>18.463271863489727</v>
      </c>
      <c r="AM187" s="4">
        <v>19.395407436434027</v>
      </c>
      <c r="AN187" s="4">
        <v>14.706798921407414</v>
      </c>
      <c r="AO187" s="4">
        <v>3.103324349862882</v>
      </c>
      <c r="AP187" s="4">
        <v>3.399888197368711</v>
      </c>
      <c r="AQ187" s="4">
        <v>4.3536140894214412</v>
      </c>
      <c r="AR187" s="4">
        <v>5.6584423394601657</v>
      </c>
      <c r="AS187" s="4">
        <v>7.4225222250944851</v>
      </c>
      <c r="AT187" s="4">
        <v>9.8353218351364831</v>
      </c>
      <c r="AU187" s="4">
        <v>12.747494553385359</v>
      </c>
      <c r="AV187" s="4">
        <v>15.386064249602709</v>
      </c>
      <c r="AW187" s="4">
        <v>16.411610089238774</v>
      </c>
      <c r="AX187" s="4">
        <v>14.508694899484169</v>
      </c>
      <c r="AY187" s="4">
        <v>9.5843243906582654</v>
      </c>
      <c r="AZ187" s="4">
        <v>4.1161628152849339</v>
      </c>
      <c r="BA187" s="61">
        <v>4.7930375370805818</v>
      </c>
    </row>
    <row r="188" spans="2:53" x14ac:dyDescent="0.25">
      <c r="B188" s="112">
        <v>5</v>
      </c>
      <c r="C188" s="4">
        <v>0</v>
      </c>
      <c r="D188" s="4">
        <v>0</v>
      </c>
      <c r="E188" s="4">
        <v>0</v>
      </c>
      <c r="F188" s="4">
        <v>0</v>
      </c>
      <c r="G188" s="4">
        <v>0</v>
      </c>
      <c r="H188" s="4">
        <v>95.63</v>
      </c>
      <c r="I188" s="4">
        <v>1.1858119999999968</v>
      </c>
      <c r="J188" s="4">
        <v>0.45460206880000925</v>
      </c>
      <c r="K188" s="4">
        <v>0.56574580085312076</v>
      </c>
      <c r="L188" s="4">
        <v>0.89578012704705701</v>
      </c>
      <c r="M188" s="4">
        <v>1.1461272666583449</v>
      </c>
      <c r="N188" s="4">
        <v>1.4836832317688895</v>
      </c>
      <c r="O188" s="4">
        <v>2.5436748490102481</v>
      </c>
      <c r="P188" s="4">
        <v>5.4145980554181747</v>
      </c>
      <c r="Q188" s="4">
        <v>11.66080284385828</v>
      </c>
      <c r="R188" s="4">
        <v>23.319952399761071</v>
      </c>
      <c r="S188" s="4">
        <v>48.650215288789099</v>
      </c>
      <c r="T188" s="4">
        <v>1.7295308641609448</v>
      </c>
      <c r="U188" s="4">
        <v>1.1621362363710177</v>
      </c>
      <c r="V188" s="4">
        <v>1.5208803524489485</v>
      </c>
      <c r="W188" s="4">
        <v>2.1134327939086348</v>
      </c>
      <c r="X188" s="4">
        <v>2.8150813791077476</v>
      </c>
      <c r="Y188" s="4">
        <v>4.0743195067305571</v>
      </c>
      <c r="Z188" s="4">
        <v>6.6584885536709866</v>
      </c>
      <c r="AA188" s="4">
        <v>11.2201716529514</v>
      </c>
      <c r="AB188" s="4">
        <v>17.645547803196109</v>
      </c>
      <c r="AC188" s="4">
        <v>24.041798035593178</v>
      </c>
      <c r="AD188" s="4">
        <v>25.619018768825278</v>
      </c>
      <c r="AE188" s="4">
        <v>2.2897031616505701</v>
      </c>
      <c r="AF188" s="4">
        <v>2.1412791475358182</v>
      </c>
      <c r="AG188" s="4">
        <v>2.7868887340215518</v>
      </c>
      <c r="AH188" s="4">
        <v>3.7229879383217606</v>
      </c>
      <c r="AI188" s="4">
        <v>5.0202508125640692</v>
      </c>
      <c r="AJ188" s="4">
        <v>7.113296118554822</v>
      </c>
      <c r="AK188" s="4">
        <v>10.354941109879897</v>
      </c>
      <c r="AL188" s="4">
        <v>14.49507369647314</v>
      </c>
      <c r="AM188" s="4">
        <v>18.240110416379366</v>
      </c>
      <c r="AN188" s="4">
        <v>19.160979474650684</v>
      </c>
      <c r="AO188" s="4">
        <v>14.529041124526767</v>
      </c>
      <c r="AP188" s="4">
        <v>3.0658151609234237</v>
      </c>
      <c r="AQ188" s="4">
        <v>3.3587945073798537</v>
      </c>
      <c r="AR188" s="4">
        <v>4.3009929273902108</v>
      </c>
      <c r="AS188" s="4">
        <v>5.5900500095307404</v>
      </c>
      <c r="AT188" s="4">
        <v>7.3328078552250586</v>
      </c>
      <c r="AU188" s="4">
        <v>9.7164444947737802</v>
      </c>
      <c r="AV188" s="4">
        <v>12.593418431200845</v>
      </c>
      <c r="AW188" s="4">
        <v>15.200096324271769</v>
      </c>
      <c r="AX188" s="4">
        <v>16.213246620184957</v>
      </c>
      <c r="AY188" s="4">
        <v>14.333331541711479</v>
      </c>
      <c r="AZ188" s="4">
        <v>9.4684808003992771</v>
      </c>
      <c r="BA188" s="61">
        <v>4.0664116738191964</v>
      </c>
    </row>
    <row r="189" spans="2:53" x14ac:dyDescent="0.25">
      <c r="B189" s="112">
        <v>6</v>
      </c>
      <c r="C189" s="4">
        <v>0</v>
      </c>
      <c r="D189" s="4">
        <v>0</v>
      </c>
      <c r="E189" s="4">
        <v>0</v>
      </c>
      <c r="F189" s="4">
        <v>0</v>
      </c>
      <c r="G189" s="4">
        <v>0</v>
      </c>
      <c r="H189" s="4">
        <v>0</v>
      </c>
      <c r="I189" s="4">
        <v>94.11999999999999</v>
      </c>
      <c r="J189" s="4">
        <v>1.1670879999999968</v>
      </c>
      <c r="K189" s="4">
        <v>0.44742389120000908</v>
      </c>
      <c r="L189" s="4">
        <v>0.55681266105088079</v>
      </c>
      <c r="M189" s="4">
        <v>0.8816357372965492</v>
      </c>
      <c r="N189" s="4">
        <v>1.1280298895522682</v>
      </c>
      <c r="O189" s="4">
        <v>1.4602558378551487</v>
      </c>
      <c r="P189" s="4">
        <v>2.5035101619663762</v>
      </c>
      <c r="Q189" s="4">
        <v>5.3291014218964614</v>
      </c>
      <c r="R189" s="4">
        <v>11.476678486499438</v>
      </c>
      <c r="S189" s="4">
        <v>22.951729790499968</v>
      </c>
      <c r="T189" s="4">
        <v>47.882027219291331</v>
      </c>
      <c r="U189" s="4">
        <v>1.7022215302188448</v>
      </c>
      <c r="V189" s="4">
        <v>1.1437860772481458</v>
      </c>
      <c r="W189" s="4">
        <v>1.4968656151050406</v>
      </c>
      <c r="X189" s="4">
        <v>2.0800616392625817</v>
      </c>
      <c r="Y189" s="4">
        <v>2.7706311764260296</v>
      </c>
      <c r="Z189" s="4">
        <v>4.009985903727701</v>
      </c>
      <c r="AA189" s="4">
        <v>6.5533508592650138</v>
      </c>
      <c r="AB189" s="4">
        <v>11.043004872694612</v>
      </c>
      <c r="AC189" s="4">
        <v>17.366924178990043</v>
      </c>
      <c r="AD189" s="4">
        <v>23.662177466381156</v>
      </c>
      <c r="AE189" s="4">
        <v>25.214493846301735</v>
      </c>
      <c r="AF189" s="4">
        <v>2.2535486936583879</v>
      </c>
      <c r="AG189" s="4">
        <v>2.1074682982962587</v>
      </c>
      <c r="AH189" s="4">
        <v>2.7428836938838068</v>
      </c>
      <c r="AI189" s="4">
        <v>3.6642018692339651</v>
      </c>
      <c r="AJ189" s="4">
        <v>4.9409809314914792</v>
      </c>
      <c r="AK189" s="4">
        <v>7.0009770017607424</v>
      </c>
      <c r="AL189" s="4">
        <v>10.191436340707893</v>
      </c>
      <c r="AM189" s="4">
        <v>14.266196134184376</v>
      </c>
      <c r="AN189" s="4">
        <v>17.952098634211293</v>
      </c>
      <c r="AO189" s="4">
        <v>18.858427147904656</v>
      </c>
      <c r="AP189" s="4">
        <v>14.299627215732086</v>
      </c>
      <c r="AQ189" s="4">
        <v>3.0174058657964302</v>
      </c>
      <c r="AR189" s="4">
        <v>3.3057590613258583</v>
      </c>
      <c r="AS189" s="4">
        <v>4.2330801456234095</v>
      </c>
      <c r="AT189" s="4">
        <v>5.5017829854337892</v>
      </c>
      <c r="AU189" s="4">
        <v>7.2170226428294733</v>
      </c>
      <c r="AV189" s="4">
        <v>9.5630216025108048</v>
      </c>
      <c r="AW189" s="4">
        <v>12.3945680512875</v>
      </c>
      <c r="AX189" s="4">
        <v>14.960086437733544</v>
      </c>
      <c r="AY189" s="4">
        <v>15.957239066106956</v>
      </c>
      <c r="AZ189" s="4">
        <v>14.107007891936467</v>
      </c>
      <c r="BA189" s="61">
        <v>9.318973260834257</v>
      </c>
    </row>
    <row r="190" spans="2:53" x14ac:dyDescent="0.25">
      <c r="B190" s="112">
        <v>7</v>
      </c>
      <c r="C190" s="4">
        <v>0</v>
      </c>
      <c r="D190" s="4">
        <v>0</v>
      </c>
      <c r="E190" s="4">
        <v>0</v>
      </c>
      <c r="F190" s="4">
        <v>0</v>
      </c>
      <c r="G190" s="4">
        <v>0</v>
      </c>
      <c r="H190" s="4">
        <v>0</v>
      </c>
      <c r="I190" s="4">
        <v>0</v>
      </c>
      <c r="J190" s="4">
        <v>91.519999999999982</v>
      </c>
      <c r="K190" s="4">
        <v>1.1348479999999967</v>
      </c>
      <c r="L190" s="4">
        <v>0.43506411520000882</v>
      </c>
      <c r="M190" s="4">
        <v>0.5414310958284807</v>
      </c>
      <c r="N190" s="4">
        <v>0.85728115891819145</v>
      </c>
      <c r="O190" s="4">
        <v>1.0968688428795537</v>
      </c>
      <c r="P190" s="4">
        <v>1.4199172787983765</v>
      </c>
      <c r="Q190" s="4">
        <v>2.4343524226855369</v>
      </c>
      <c r="R190" s="4">
        <v>5.1818886754352329</v>
      </c>
      <c r="S190" s="4">
        <v>11.159643169192822</v>
      </c>
      <c r="T190" s="4">
        <v>22.317704105679525</v>
      </c>
      <c r="U190" s="4">
        <v>46.559319285056759</v>
      </c>
      <c r="V190" s="4">
        <v>1.6551988360139043</v>
      </c>
      <c r="W190" s="4">
        <v>1.1121897767716777</v>
      </c>
      <c r="X190" s="4">
        <v>1.4555157362347355</v>
      </c>
      <c r="Y190" s="4">
        <v>2.0226013729846097</v>
      </c>
      <c r="Z190" s="4">
        <v>2.6940944035965813</v>
      </c>
      <c r="AA190" s="4">
        <v>3.8992128124645049</v>
      </c>
      <c r="AB190" s="4">
        <v>6.3723190675726098</v>
      </c>
      <c r="AC190" s="4">
        <v>10.737949489471003</v>
      </c>
      <c r="AD190" s="4">
        <v>16.88717489227761</v>
      </c>
      <c r="AE190" s="4">
        <v>23.008526155155156</v>
      </c>
      <c r="AF190" s="4">
        <v>24.517960867122127</v>
      </c>
      <c r="AG190" s="4">
        <v>2.1912959673142334</v>
      </c>
      <c r="AH190" s="4">
        <v>2.0492509419897322</v>
      </c>
      <c r="AI190" s="4">
        <v>2.6671134260969613</v>
      </c>
      <c r="AJ190" s="4">
        <v>3.5629808231225293</v>
      </c>
      <c r="AK190" s="4">
        <v>4.8044897455386755</v>
      </c>
      <c r="AL190" s="4">
        <v>6.8075798470159699</v>
      </c>
      <c r="AM190" s="4">
        <v>9.9099049500806036</v>
      </c>
      <c r="AN190" s="4">
        <v>13.872102318322929</v>
      </c>
      <c r="AO190" s="4">
        <v>17.456184307299377</v>
      </c>
      <c r="AP190" s="4">
        <v>18.337476121719444</v>
      </c>
      <c r="AQ190" s="4">
        <v>13.904609889330645</v>
      </c>
      <c r="AR190" s="4">
        <v>2.9340521125976338</v>
      </c>
      <c r="AS190" s="4">
        <v>3.2144397502395083</v>
      </c>
      <c r="AT190" s="4">
        <v>4.1161442299984534</v>
      </c>
      <c r="AU190" s="4">
        <v>5.3498000300350652</v>
      </c>
      <c r="AV190" s="4">
        <v>7.0176573764529682</v>
      </c>
      <c r="AW190" s="4">
        <v>9.2988497350381305</v>
      </c>
      <c r="AX190" s="4">
        <v>12.052176668655248</v>
      </c>
      <c r="AY190" s="4">
        <v>14.546824381442562</v>
      </c>
      <c r="AZ190" s="4">
        <v>15.516431357098476</v>
      </c>
      <c r="BA190" s="61">
        <v>13.717311541330487</v>
      </c>
    </row>
    <row r="191" spans="2:53" x14ac:dyDescent="0.25">
      <c r="B191" s="112">
        <v>8</v>
      </c>
      <c r="C191" s="4">
        <v>0</v>
      </c>
      <c r="D191" s="4">
        <v>0</v>
      </c>
      <c r="E191" s="4">
        <v>0</v>
      </c>
      <c r="F191" s="4">
        <v>0</v>
      </c>
      <c r="G191" s="4">
        <v>0</v>
      </c>
      <c r="H191" s="4">
        <v>0</v>
      </c>
      <c r="I191" s="4">
        <v>0</v>
      </c>
      <c r="J191" s="4">
        <v>0</v>
      </c>
      <c r="K191" s="4">
        <v>85.95999999999998</v>
      </c>
      <c r="L191" s="4">
        <v>1.0659039999999971</v>
      </c>
      <c r="M191" s="4">
        <v>0.40863320960000832</v>
      </c>
      <c r="N191" s="4">
        <v>0.50853821019904066</v>
      </c>
      <c r="O191" s="4">
        <v>0.80519982977062654</v>
      </c>
      <c r="P191" s="4">
        <v>1.0302321430717487</v>
      </c>
      <c r="Q191" s="4">
        <v>1.33365482173851</v>
      </c>
      <c r="R191" s="4">
        <v>2.2864612571465117</v>
      </c>
      <c r="S191" s="4">
        <v>4.8670798791566066</v>
      </c>
      <c r="T191" s="4">
        <v>10.481675336798679</v>
      </c>
      <c r="U191" s="4">
        <v>20.961864564294274</v>
      </c>
      <c r="V191" s="4">
        <v>43.730759241078225</v>
      </c>
      <c r="W191" s="4">
        <v>1.554642613021801</v>
      </c>
      <c r="X191" s="4">
        <v>1.0446223034450768</v>
      </c>
      <c r="Y191" s="4">
        <v>1.3670906106505449</v>
      </c>
      <c r="Z191" s="4">
        <v>1.8997248035594083</v>
      </c>
      <c r="AA191" s="4">
        <v>2.5304234586228378</v>
      </c>
      <c r="AB191" s="4">
        <v>3.6623288173016699</v>
      </c>
      <c r="AC191" s="4">
        <v>5.9851895437996232</v>
      </c>
      <c r="AD191" s="4">
        <v>10.085600285346672</v>
      </c>
      <c r="AE191" s="4">
        <v>15.861249494538717</v>
      </c>
      <c r="AF191" s="4">
        <v>21.610717966533404</v>
      </c>
      <c r="AG191" s="4">
        <v>23.02845188087651</v>
      </c>
      <c r="AH191" s="4">
        <v>2.0581709063628879</v>
      </c>
      <c r="AI191" s="4">
        <v>1.9247553646573141</v>
      </c>
      <c r="AJ191" s="4">
        <v>2.5050816226758612</v>
      </c>
      <c r="AK191" s="4">
        <v>3.3465235091303827</v>
      </c>
      <c r="AL191" s="4">
        <v>4.5126085940396043</v>
      </c>
      <c r="AM191" s="4">
        <v>6.3940074699463807</v>
      </c>
      <c r="AN191" s="4">
        <v>9.3078608993545533</v>
      </c>
      <c r="AO191" s="4">
        <v>13.029347850557681</v>
      </c>
      <c r="AP191" s="4">
        <v>16.395690592826206</v>
      </c>
      <c r="AQ191" s="4">
        <v>17.223442388800301</v>
      </c>
      <c r="AR191" s="4">
        <v>13.059880529795262</v>
      </c>
      <c r="AS191" s="4">
        <v>2.7558033172955922</v>
      </c>
      <c r="AT191" s="4">
        <v>3.0191569157625451</v>
      </c>
      <c r="AU191" s="4">
        <v>3.8660812719697013</v>
      </c>
      <c r="AV191" s="4">
        <v>5.0247903254131794</v>
      </c>
      <c r="AW191" s="4">
        <v>6.5913224222016735</v>
      </c>
      <c r="AX191" s="4">
        <v>8.7339283569042578</v>
      </c>
      <c r="AY191" s="4">
        <v>11.319985865795511</v>
      </c>
      <c r="AZ191" s="4">
        <v>13.663079368758771</v>
      </c>
      <c r="BA191" s="61">
        <v>14.573781025526497</v>
      </c>
    </row>
    <row r="192" spans="2:53" x14ac:dyDescent="0.25">
      <c r="B192" s="112">
        <v>9</v>
      </c>
      <c r="C192" s="4">
        <v>0</v>
      </c>
      <c r="D192" s="4">
        <v>0</v>
      </c>
      <c r="E192" s="4">
        <v>0</v>
      </c>
      <c r="F192" s="4">
        <v>0</v>
      </c>
      <c r="G192" s="4">
        <v>0</v>
      </c>
      <c r="H192" s="4">
        <v>0</v>
      </c>
      <c r="I192" s="4">
        <v>0</v>
      </c>
      <c r="J192" s="4">
        <v>0</v>
      </c>
      <c r="K192" s="4">
        <v>0</v>
      </c>
      <c r="L192" s="4">
        <v>73.969999999999985</v>
      </c>
      <c r="M192" s="4">
        <v>0.91722799999999749</v>
      </c>
      <c r="N192" s="4">
        <v>0.35163562720000713</v>
      </c>
      <c r="O192" s="4">
        <v>0.43760553057728058</v>
      </c>
      <c r="P192" s="4">
        <v>0.69288775486427689</v>
      </c>
      <c r="Q192" s="4">
        <v>0.88653177783873027</v>
      </c>
      <c r="R192" s="4">
        <v>1.1476320051651649</v>
      </c>
      <c r="S192" s="4">
        <v>1.9675376825398729</v>
      </c>
      <c r="T192" s="4">
        <v>4.1882026368219423</v>
      </c>
      <c r="U192" s="4">
        <v>9.0196547773731766</v>
      </c>
      <c r="V192" s="4">
        <v>18.038030733141547</v>
      </c>
      <c r="W192" s="4">
        <v>37.631040728973431</v>
      </c>
      <c r="X192" s="4">
        <v>1.3377956501305563</v>
      </c>
      <c r="Y192" s="4">
        <v>0.89891474855551801</v>
      </c>
      <c r="Z192" s="4">
        <v>1.176404053860177</v>
      </c>
      <c r="AA192" s="4">
        <v>1.6347445756082997</v>
      </c>
      <c r="AB192" s="4">
        <v>2.177471186997805</v>
      </c>
      <c r="AC192" s="4">
        <v>3.1514944464379306</v>
      </c>
      <c r="AD192" s="4">
        <v>5.1503544736488847</v>
      </c>
      <c r="AE192" s="4">
        <v>8.6788256527116481</v>
      </c>
      <c r="AF192" s="4">
        <v>13.648867206968694</v>
      </c>
      <c r="AG192" s="4">
        <v>18.596379804379662</v>
      </c>
      <c r="AH192" s="4">
        <v>19.816363257659788</v>
      </c>
      <c r="AI192" s="4">
        <v>1.7710900644911913</v>
      </c>
      <c r="AJ192" s="4">
        <v>1.6562837869206786</v>
      </c>
      <c r="AK192" s="4">
        <v>2.1556641185357543</v>
      </c>
      <c r="AL192" s="4">
        <v>2.8797387618703398</v>
      </c>
      <c r="AM192" s="4">
        <v>3.8831742403572536</v>
      </c>
      <c r="AN192" s="4">
        <v>5.5021490524887593</v>
      </c>
      <c r="AO192" s="4">
        <v>8.0095680633463964</v>
      </c>
      <c r="AP192" s="4">
        <v>11.211969061258163</v>
      </c>
      <c r="AQ192" s="4">
        <v>14.108762600643956</v>
      </c>
      <c r="AR192" s="4">
        <v>14.821056694969267</v>
      </c>
      <c r="AS192" s="4">
        <v>11.238242936120933</v>
      </c>
      <c r="AT192" s="4">
        <v>2.3714142785057581</v>
      </c>
      <c r="AU192" s="4">
        <v>2.598034400406648</v>
      </c>
      <c r="AV192" s="4">
        <v>3.32682679953</v>
      </c>
      <c r="AW192" s="4">
        <v>4.3239150810936815</v>
      </c>
      <c r="AX192" s="4">
        <v>5.671941828411561</v>
      </c>
      <c r="AY192" s="4">
        <v>7.5156896295975795</v>
      </c>
      <c r="AZ192" s="4">
        <v>9.741034835887552</v>
      </c>
      <c r="BA192" s="61">
        <v>11.757305501478434</v>
      </c>
    </row>
    <row r="193" spans="2:53" x14ac:dyDescent="0.25">
      <c r="B193" s="112">
        <v>10</v>
      </c>
      <c r="C193" s="4">
        <v>0</v>
      </c>
      <c r="D193" s="4">
        <v>0</v>
      </c>
      <c r="E193" s="4">
        <v>0</v>
      </c>
      <c r="F193" s="4">
        <v>0</v>
      </c>
      <c r="G193" s="4">
        <v>0</v>
      </c>
      <c r="H193" s="4">
        <v>0</v>
      </c>
      <c r="I193" s="4">
        <v>0</v>
      </c>
      <c r="J193" s="4">
        <v>0</v>
      </c>
      <c r="K193" s="4">
        <v>0</v>
      </c>
      <c r="L193" s="4">
        <v>0</v>
      </c>
      <c r="M193" s="4">
        <v>50.009999999999984</v>
      </c>
      <c r="N193" s="4">
        <v>0.62012399999999823</v>
      </c>
      <c r="O193" s="4">
        <v>0.23773553760000479</v>
      </c>
      <c r="P193" s="4">
        <v>0.29585849106624035</v>
      </c>
      <c r="Q193" s="4">
        <v>0.4684509479621804</v>
      </c>
      <c r="R193" s="4">
        <v>0.59937074773171417</v>
      </c>
      <c r="S193" s="4">
        <v>0.77589666862660389</v>
      </c>
      <c r="T193" s="4">
        <v>1.3302225159364478</v>
      </c>
      <c r="U193" s="4">
        <v>2.8315805578946236</v>
      </c>
      <c r="V193" s="4">
        <v>6.0980523917322227</v>
      </c>
      <c r="W193" s="4">
        <v>12.195240191488558</v>
      </c>
      <c r="X193" s="4">
        <v>25.441778381181035</v>
      </c>
      <c r="Y193" s="4">
        <v>0.90446343738041257</v>
      </c>
      <c r="Z193" s="4">
        <v>0.60774268724160407</v>
      </c>
      <c r="AA193" s="4">
        <v>0.79534901627075094</v>
      </c>
      <c r="AB193" s="4">
        <v>1.1052261217543742</v>
      </c>
      <c r="AC193" s="4">
        <v>1.4721553881541194</v>
      </c>
      <c r="AD193" s="4">
        <v>2.1306778054124766</v>
      </c>
      <c r="AE193" s="4">
        <v>3.4820768855911952</v>
      </c>
      <c r="AF193" s="4">
        <v>5.8676229673125517</v>
      </c>
      <c r="AG193" s="4">
        <v>9.2277930109572033</v>
      </c>
      <c r="AH193" s="4">
        <v>12.572731567081611</v>
      </c>
      <c r="AI193" s="4">
        <v>13.397543957220034</v>
      </c>
      <c r="AJ193" s="4">
        <v>1.1974072478735227</v>
      </c>
      <c r="AK193" s="4">
        <v>1.1197884572651498</v>
      </c>
      <c r="AL193" s="4">
        <v>1.4574119584692857</v>
      </c>
      <c r="AM193" s="4">
        <v>1.9469478907818802</v>
      </c>
      <c r="AN193" s="4">
        <v>2.6253554651921891</v>
      </c>
      <c r="AO193" s="4">
        <v>3.7199198879946307</v>
      </c>
      <c r="AP193" s="4">
        <v>5.4151480174118323</v>
      </c>
      <c r="AQ193" s="4">
        <v>7.5802429735503676</v>
      </c>
      <c r="AR193" s="4">
        <v>9.538721341871085</v>
      </c>
      <c r="AS193" s="4">
        <v>10.020292622893241</v>
      </c>
      <c r="AT193" s="4">
        <v>7.5980063435907503</v>
      </c>
      <c r="AU193" s="4">
        <v>1.6032773836430032</v>
      </c>
      <c r="AV193" s="4">
        <v>1.7564918259339795</v>
      </c>
      <c r="AW193" s="4">
        <v>2.2492173616938662</v>
      </c>
      <c r="AX193" s="4">
        <v>2.9233336921115991</v>
      </c>
      <c r="AY193" s="4">
        <v>3.8347142198034629</v>
      </c>
      <c r="AZ193" s="4">
        <v>5.0812442662724742</v>
      </c>
      <c r="BA193" s="61">
        <v>6.5857665559380347</v>
      </c>
    </row>
    <row r="194" spans="2:53" x14ac:dyDescent="0.25">
      <c r="B194" s="112">
        <v>11</v>
      </c>
      <c r="C194" s="4">
        <v>0</v>
      </c>
      <c r="D194" s="4">
        <v>0</v>
      </c>
      <c r="E194" s="4">
        <v>0</v>
      </c>
      <c r="F194" s="4">
        <v>0</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0</v>
      </c>
      <c r="AD194" s="4">
        <v>0</v>
      </c>
      <c r="AE194" s="4">
        <v>0</v>
      </c>
      <c r="AF194" s="4">
        <v>0</v>
      </c>
      <c r="AG194" s="4">
        <v>0</v>
      </c>
      <c r="AH194" s="4">
        <v>0</v>
      </c>
      <c r="AI194" s="4">
        <v>0</v>
      </c>
      <c r="AJ194" s="4">
        <v>0</v>
      </c>
      <c r="AK194" s="4">
        <v>0</v>
      </c>
      <c r="AL194" s="4">
        <v>0</v>
      </c>
      <c r="AM194" s="4">
        <v>0</v>
      </c>
      <c r="AN194" s="4">
        <v>0</v>
      </c>
      <c r="AO194" s="4">
        <v>0</v>
      </c>
      <c r="AP194" s="4">
        <v>0</v>
      </c>
      <c r="AQ194" s="4">
        <v>0</v>
      </c>
      <c r="AR194" s="4">
        <v>0</v>
      </c>
      <c r="AS194" s="4">
        <v>0</v>
      </c>
      <c r="AT194" s="4">
        <v>0</v>
      </c>
      <c r="AU194" s="4">
        <v>0</v>
      </c>
      <c r="AV194" s="4">
        <v>0</v>
      </c>
      <c r="AW194" s="4">
        <v>0</v>
      </c>
      <c r="AX194" s="4">
        <v>0</v>
      </c>
      <c r="AY194" s="4">
        <v>0</v>
      </c>
      <c r="AZ194" s="4">
        <v>0</v>
      </c>
      <c r="BA194" s="61">
        <v>0</v>
      </c>
    </row>
    <row r="195" spans="2:53" x14ac:dyDescent="0.25">
      <c r="B195" s="112">
        <v>12</v>
      </c>
      <c r="C195" s="4">
        <v>0</v>
      </c>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61">
        <v>0</v>
      </c>
    </row>
    <row r="196" spans="2:53" x14ac:dyDescent="0.25">
      <c r="B196" s="112">
        <v>13</v>
      </c>
      <c r="C196" s="4">
        <v>0</v>
      </c>
      <c r="D196" s="4">
        <v>0</v>
      </c>
      <c r="E196" s="4">
        <v>0</v>
      </c>
      <c r="F196" s="4">
        <v>0</v>
      </c>
      <c r="G196" s="4">
        <v>0</v>
      </c>
      <c r="H196" s="4">
        <v>0</v>
      </c>
      <c r="I196" s="4">
        <v>0</v>
      </c>
      <c r="J196" s="4">
        <v>0</v>
      </c>
      <c r="K196" s="4">
        <v>0</v>
      </c>
      <c r="L196" s="4">
        <v>0</v>
      </c>
      <c r="M196" s="4">
        <v>0</v>
      </c>
      <c r="N196" s="4">
        <v>0</v>
      </c>
      <c r="O196" s="4">
        <v>0</v>
      </c>
      <c r="P196" s="4">
        <v>0</v>
      </c>
      <c r="Q196" s="4">
        <v>0</v>
      </c>
      <c r="R196" s="4">
        <v>0</v>
      </c>
      <c r="S196" s="4">
        <v>0</v>
      </c>
      <c r="T196" s="4">
        <v>0</v>
      </c>
      <c r="U196" s="4">
        <v>0</v>
      </c>
      <c r="V196" s="4">
        <v>0</v>
      </c>
      <c r="W196" s="4">
        <v>0</v>
      </c>
      <c r="X196" s="4">
        <v>0</v>
      </c>
      <c r="Y196" s="4">
        <v>0</v>
      </c>
      <c r="Z196" s="4">
        <v>0</v>
      </c>
      <c r="AA196" s="4">
        <v>0</v>
      </c>
      <c r="AB196" s="4">
        <v>0</v>
      </c>
      <c r="AC196" s="4">
        <v>0</v>
      </c>
      <c r="AD196" s="4">
        <v>0</v>
      </c>
      <c r="AE196" s="4">
        <v>0</v>
      </c>
      <c r="AF196" s="4">
        <v>0</v>
      </c>
      <c r="AG196" s="4">
        <v>0</v>
      </c>
      <c r="AH196" s="4">
        <v>0</v>
      </c>
      <c r="AI196" s="4">
        <v>0</v>
      </c>
      <c r="AJ196" s="4">
        <v>0</v>
      </c>
      <c r="AK196" s="4">
        <v>0</v>
      </c>
      <c r="AL196" s="4">
        <v>0</v>
      </c>
      <c r="AM196" s="4">
        <v>0</v>
      </c>
      <c r="AN196" s="4">
        <v>0</v>
      </c>
      <c r="AO196" s="4">
        <v>0</v>
      </c>
      <c r="AP196" s="4">
        <v>0</v>
      </c>
      <c r="AQ196" s="4">
        <v>0</v>
      </c>
      <c r="AR196" s="4">
        <v>0</v>
      </c>
      <c r="AS196" s="4">
        <v>0</v>
      </c>
      <c r="AT196" s="4">
        <v>0</v>
      </c>
      <c r="AU196" s="4">
        <v>0</v>
      </c>
      <c r="AV196" s="4">
        <v>0</v>
      </c>
      <c r="AW196" s="4">
        <v>0</v>
      </c>
      <c r="AX196" s="4">
        <v>0</v>
      </c>
      <c r="AY196" s="4">
        <v>0</v>
      </c>
      <c r="AZ196" s="4">
        <v>0</v>
      </c>
      <c r="BA196" s="61">
        <v>0</v>
      </c>
    </row>
    <row r="197" spans="2:53" x14ac:dyDescent="0.25">
      <c r="B197" s="112">
        <v>14</v>
      </c>
      <c r="C197" s="4">
        <v>0</v>
      </c>
      <c r="D197" s="4">
        <v>0</v>
      </c>
      <c r="E197" s="4">
        <v>0</v>
      </c>
      <c r="F197" s="4">
        <v>0</v>
      </c>
      <c r="G197" s="4">
        <v>0</v>
      </c>
      <c r="H197" s="4">
        <v>0</v>
      </c>
      <c r="I197" s="4">
        <v>0</v>
      </c>
      <c r="J197" s="4">
        <v>0</v>
      </c>
      <c r="K197" s="4">
        <v>0</v>
      </c>
      <c r="L197" s="4">
        <v>0</v>
      </c>
      <c r="M197" s="4">
        <v>0</v>
      </c>
      <c r="N197" s="4">
        <v>0</v>
      </c>
      <c r="O197" s="4">
        <v>0</v>
      </c>
      <c r="P197" s="4">
        <v>0</v>
      </c>
      <c r="Q197" s="4">
        <v>0</v>
      </c>
      <c r="R197" s="4">
        <v>0</v>
      </c>
      <c r="S197" s="4">
        <v>0</v>
      </c>
      <c r="T197" s="4">
        <v>0</v>
      </c>
      <c r="U197" s="4">
        <v>0</v>
      </c>
      <c r="V197" s="4">
        <v>0</v>
      </c>
      <c r="W197" s="4">
        <v>0</v>
      </c>
      <c r="X197" s="4">
        <v>0</v>
      </c>
      <c r="Y197" s="4">
        <v>0</v>
      </c>
      <c r="Z197" s="4">
        <v>0</v>
      </c>
      <c r="AA197" s="4">
        <v>0</v>
      </c>
      <c r="AB197" s="4">
        <v>0</v>
      </c>
      <c r="AC197" s="4">
        <v>0</v>
      </c>
      <c r="AD197" s="4">
        <v>0</v>
      </c>
      <c r="AE197" s="4">
        <v>0</v>
      </c>
      <c r="AF197" s="4">
        <v>0</v>
      </c>
      <c r="AG197" s="4">
        <v>0</v>
      </c>
      <c r="AH197" s="4">
        <v>0</v>
      </c>
      <c r="AI197" s="4">
        <v>0</v>
      </c>
      <c r="AJ197" s="4">
        <v>0</v>
      </c>
      <c r="AK197" s="4">
        <v>0</v>
      </c>
      <c r="AL197" s="4">
        <v>0</v>
      </c>
      <c r="AM197" s="4">
        <v>0</v>
      </c>
      <c r="AN197" s="4">
        <v>0</v>
      </c>
      <c r="AO197" s="4">
        <v>0</v>
      </c>
      <c r="AP197" s="4">
        <v>0</v>
      </c>
      <c r="AQ197" s="4">
        <v>0</v>
      </c>
      <c r="AR197" s="4">
        <v>0</v>
      </c>
      <c r="AS197" s="4">
        <v>0</v>
      </c>
      <c r="AT197" s="4">
        <v>0</v>
      </c>
      <c r="AU197" s="4">
        <v>0</v>
      </c>
      <c r="AV197" s="4">
        <v>0</v>
      </c>
      <c r="AW197" s="4">
        <v>0</v>
      </c>
      <c r="AX197" s="4">
        <v>0</v>
      </c>
      <c r="AY197" s="4">
        <v>0</v>
      </c>
      <c r="AZ197" s="4">
        <v>0</v>
      </c>
      <c r="BA197" s="61">
        <v>0</v>
      </c>
    </row>
    <row r="198" spans="2:53" x14ac:dyDescent="0.25">
      <c r="B198" s="112">
        <v>15</v>
      </c>
      <c r="C198" s="4">
        <v>0</v>
      </c>
      <c r="D198" s="4">
        <v>0</v>
      </c>
      <c r="E198" s="4">
        <v>0</v>
      </c>
      <c r="F198" s="4">
        <v>0</v>
      </c>
      <c r="G198" s="4">
        <v>0</v>
      </c>
      <c r="H198" s="4">
        <v>0</v>
      </c>
      <c r="I198" s="4">
        <v>0</v>
      </c>
      <c r="J198" s="4">
        <v>0</v>
      </c>
      <c r="K198" s="4">
        <v>0</v>
      </c>
      <c r="L198" s="4">
        <v>0</v>
      </c>
      <c r="M198" s="4">
        <v>0</v>
      </c>
      <c r="N198" s="4">
        <v>0</v>
      </c>
      <c r="O198" s="4">
        <v>0</v>
      </c>
      <c r="P198" s="4">
        <v>0</v>
      </c>
      <c r="Q198" s="4">
        <v>0</v>
      </c>
      <c r="R198" s="4">
        <v>0</v>
      </c>
      <c r="S198" s="4">
        <v>0</v>
      </c>
      <c r="T198" s="4">
        <v>0</v>
      </c>
      <c r="U198" s="4">
        <v>0</v>
      </c>
      <c r="V198" s="4">
        <v>0</v>
      </c>
      <c r="W198" s="4">
        <v>0</v>
      </c>
      <c r="X198" s="4">
        <v>0</v>
      </c>
      <c r="Y198" s="4">
        <v>0</v>
      </c>
      <c r="Z198" s="4">
        <v>0</v>
      </c>
      <c r="AA198" s="4">
        <v>0</v>
      </c>
      <c r="AB198" s="4">
        <v>0</v>
      </c>
      <c r="AC198" s="4">
        <v>0</v>
      </c>
      <c r="AD198" s="4">
        <v>0</v>
      </c>
      <c r="AE198" s="4">
        <v>0</v>
      </c>
      <c r="AF198" s="4">
        <v>0</v>
      </c>
      <c r="AG198" s="4">
        <v>0</v>
      </c>
      <c r="AH198" s="4">
        <v>0</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0</v>
      </c>
      <c r="AZ198" s="4">
        <v>0</v>
      </c>
      <c r="BA198" s="61">
        <v>0</v>
      </c>
    </row>
    <row r="199" spans="2:53" x14ac:dyDescent="0.25">
      <c r="B199" s="112">
        <v>16</v>
      </c>
      <c r="C199" s="4">
        <v>0</v>
      </c>
      <c r="D199" s="4">
        <v>0</v>
      </c>
      <c r="E199" s="4">
        <v>0</v>
      </c>
      <c r="F199" s="4">
        <v>0</v>
      </c>
      <c r="G199" s="4">
        <v>0</v>
      </c>
      <c r="H199" s="4">
        <v>0</v>
      </c>
      <c r="I199" s="4">
        <v>0</v>
      </c>
      <c r="J199" s="4">
        <v>0</v>
      </c>
      <c r="K199" s="4">
        <v>0</v>
      </c>
      <c r="L199" s="4">
        <v>0</v>
      </c>
      <c r="M199" s="4">
        <v>0</v>
      </c>
      <c r="N199" s="4">
        <v>0</v>
      </c>
      <c r="O199" s="4">
        <v>0</v>
      </c>
      <c r="P199" s="4">
        <v>0</v>
      </c>
      <c r="Q199" s="4">
        <v>0</v>
      </c>
      <c r="R199" s="4">
        <v>0</v>
      </c>
      <c r="S199" s="4">
        <v>0</v>
      </c>
      <c r="T199" s="4">
        <v>0</v>
      </c>
      <c r="U199" s="4">
        <v>0</v>
      </c>
      <c r="V199" s="4">
        <v>0</v>
      </c>
      <c r="W199" s="4">
        <v>0</v>
      </c>
      <c r="X199" s="4">
        <v>0</v>
      </c>
      <c r="Y199" s="4">
        <v>0</v>
      </c>
      <c r="Z199" s="4">
        <v>0</v>
      </c>
      <c r="AA199" s="4">
        <v>0</v>
      </c>
      <c r="AB199" s="4">
        <v>0</v>
      </c>
      <c r="AC199" s="4">
        <v>0</v>
      </c>
      <c r="AD199" s="4">
        <v>0</v>
      </c>
      <c r="AE199" s="4">
        <v>0</v>
      </c>
      <c r="AF199" s="4">
        <v>0</v>
      </c>
      <c r="AG199" s="4">
        <v>0</v>
      </c>
      <c r="AH199" s="4">
        <v>0</v>
      </c>
      <c r="AI199" s="4">
        <v>0</v>
      </c>
      <c r="AJ199" s="4">
        <v>0</v>
      </c>
      <c r="AK199" s="4">
        <v>0</v>
      </c>
      <c r="AL199" s="4">
        <v>0</v>
      </c>
      <c r="AM199" s="4">
        <v>0</v>
      </c>
      <c r="AN199" s="4">
        <v>0</v>
      </c>
      <c r="AO199" s="4">
        <v>0</v>
      </c>
      <c r="AP199" s="4">
        <v>0</v>
      </c>
      <c r="AQ199" s="4">
        <v>0</v>
      </c>
      <c r="AR199" s="4">
        <v>0</v>
      </c>
      <c r="AS199" s="4">
        <v>0</v>
      </c>
      <c r="AT199" s="4">
        <v>0</v>
      </c>
      <c r="AU199" s="4">
        <v>0</v>
      </c>
      <c r="AV199" s="4">
        <v>0</v>
      </c>
      <c r="AW199" s="4">
        <v>0</v>
      </c>
      <c r="AX199" s="4">
        <v>0</v>
      </c>
      <c r="AY199" s="4">
        <v>0</v>
      </c>
      <c r="AZ199" s="4">
        <v>0</v>
      </c>
      <c r="BA199" s="61">
        <v>0</v>
      </c>
    </row>
    <row r="200" spans="2:53" x14ac:dyDescent="0.25">
      <c r="B200" s="112">
        <v>17</v>
      </c>
      <c r="C200" s="4">
        <v>0</v>
      </c>
      <c r="D200" s="4">
        <v>0</v>
      </c>
      <c r="E200" s="4">
        <v>0</v>
      </c>
      <c r="F200" s="4">
        <v>0</v>
      </c>
      <c r="G200" s="4">
        <v>0</v>
      </c>
      <c r="H200" s="4">
        <v>0</v>
      </c>
      <c r="I200" s="4">
        <v>0</v>
      </c>
      <c r="J200" s="4">
        <v>0</v>
      </c>
      <c r="K200" s="4">
        <v>0</v>
      </c>
      <c r="L200" s="4">
        <v>0</v>
      </c>
      <c r="M200" s="4">
        <v>0</v>
      </c>
      <c r="N200" s="4">
        <v>0</v>
      </c>
      <c r="O200" s="4">
        <v>0</v>
      </c>
      <c r="P200" s="4">
        <v>0</v>
      </c>
      <c r="Q200" s="4">
        <v>0</v>
      </c>
      <c r="R200" s="4">
        <v>0</v>
      </c>
      <c r="S200" s="4">
        <v>0</v>
      </c>
      <c r="T200" s="4">
        <v>0</v>
      </c>
      <c r="U200" s="4">
        <v>0</v>
      </c>
      <c r="V200" s="4">
        <v>0</v>
      </c>
      <c r="W200" s="4">
        <v>0</v>
      </c>
      <c r="X200" s="4">
        <v>0</v>
      </c>
      <c r="Y200" s="4">
        <v>0</v>
      </c>
      <c r="Z200" s="4">
        <v>0</v>
      </c>
      <c r="AA200" s="4">
        <v>0</v>
      </c>
      <c r="AB200" s="4">
        <v>0</v>
      </c>
      <c r="AC200" s="4">
        <v>0</v>
      </c>
      <c r="AD200" s="4">
        <v>0</v>
      </c>
      <c r="AE200" s="4">
        <v>0</v>
      </c>
      <c r="AF200" s="4">
        <v>0</v>
      </c>
      <c r="AG200" s="4">
        <v>0</v>
      </c>
      <c r="AH200" s="4">
        <v>0</v>
      </c>
      <c r="AI200" s="4">
        <v>0</v>
      </c>
      <c r="AJ200" s="4">
        <v>0</v>
      </c>
      <c r="AK200" s="4">
        <v>0</v>
      </c>
      <c r="AL200" s="4">
        <v>0</v>
      </c>
      <c r="AM200" s="4">
        <v>0</v>
      </c>
      <c r="AN200" s="4">
        <v>0</v>
      </c>
      <c r="AO200" s="4">
        <v>0</v>
      </c>
      <c r="AP200" s="4">
        <v>0</v>
      </c>
      <c r="AQ200" s="4">
        <v>0</v>
      </c>
      <c r="AR200" s="4">
        <v>0</v>
      </c>
      <c r="AS200" s="4">
        <v>0</v>
      </c>
      <c r="AT200" s="4">
        <v>0</v>
      </c>
      <c r="AU200" s="4">
        <v>0</v>
      </c>
      <c r="AV200" s="4">
        <v>0</v>
      </c>
      <c r="AW200" s="4">
        <v>0</v>
      </c>
      <c r="AX200" s="4">
        <v>0</v>
      </c>
      <c r="AY200" s="4">
        <v>0</v>
      </c>
      <c r="AZ200" s="4">
        <v>0</v>
      </c>
      <c r="BA200" s="61">
        <v>0</v>
      </c>
    </row>
    <row r="201" spans="2:53" x14ac:dyDescent="0.25">
      <c r="B201" s="112">
        <v>18</v>
      </c>
      <c r="C201" s="4">
        <v>0</v>
      </c>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0</v>
      </c>
      <c r="AQ201" s="4">
        <v>0</v>
      </c>
      <c r="AR201" s="4">
        <v>0</v>
      </c>
      <c r="AS201" s="4">
        <v>0</v>
      </c>
      <c r="AT201" s="4">
        <v>0</v>
      </c>
      <c r="AU201" s="4">
        <v>0</v>
      </c>
      <c r="AV201" s="4">
        <v>0</v>
      </c>
      <c r="AW201" s="4">
        <v>0</v>
      </c>
      <c r="AX201" s="4">
        <v>0</v>
      </c>
      <c r="AY201" s="4">
        <v>0</v>
      </c>
      <c r="AZ201" s="4">
        <v>0</v>
      </c>
      <c r="BA201" s="61">
        <v>0</v>
      </c>
    </row>
    <row r="202" spans="2:53" x14ac:dyDescent="0.25">
      <c r="B202" s="112">
        <v>19</v>
      </c>
      <c r="C202" s="4">
        <v>0</v>
      </c>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4">
        <v>0</v>
      </c>
      <c r="U202" s="4">
        <v>0</v>
      </c>
      <c r="V202" s="4">
        <v>0</v>
      </c>
      <c r="W202" s="4">
        <v>0</v>
      </c>
      <c r="X202" s="4">
        <v>0</v>
      </c>
      <c r="Y202" s="4">
        <v>0</v>
      </c>
      <c r="Z202" s="4">
        <v>0</v>
      </c>
      <c r="AA202" s="4">
        <v>0</v>
      </c>
      <c r="AB202" s="4">
        <v>0</v>
      </c>
      <c r="AC202" s="4">
        <v>0</v>
      </c>
      <c r="AD202" s="4">
        <v>0</v>
      </c>
      <c r="AE202" s="4">
        <v>0</v>
      </c>
      <c r="AF202" s="4">
        <v>0</v>
      </c>
      <c r="AG202" s="4">
        <v>0</v>
      </c>
      <c r="AH202" s="4">
        <v>0</v>
      </c>
      <c r="AI202" s="4">
        <v>0</v>
      </c>
      <c r="AJ202" s="4">
        <v>0</v>
      </c>
      <c r="AK202" s="4">
        <v>0</v>
      </c>
      <c r="AL202" s="4">
        <v>0</v>
      </c>
      <c r="AM202" s="4">
        <v>0</v>
      </c>
      <c r="AN202" s="4">
        <v>0</v>
      </c>
      <c r="AO202" s="4">
        <v>0</v>
      </c>
      <c r="AP202" s="4">
        <v>0</v>
      </c>
      <c r="AQ202" s="4">
        <v>0</v>
      </c>
      <c r="AR202" s="4">
        <v>0</v>
      </c>
      <c r="AS202" s="4">
        <v>0</v>
      </c>
      <c r="AT202" s="4">
        <v>0</v>
      </c>
      <c r="AU202" s="4">
        <v>0</v>
      </c>
      <c r="AV202" s="4">
        <v>0</v>
      </c>
      <c r="AW202" s="4">
        <v>0</v>
      </c>
      <c r="AX202" s="4">
        <v>0</v>
      </c>
      <c r="AY202" s="4">
        <v>0</v>
      </c>
      <c r="AZ202" s="4">
        <v>0</v>
      </c>
      <c r="BA202" s="61">
        <v>0</v>
      </c>
    </row>
    <row r="203" spans="2:53" x14ac:dyDescent="0.25">
      <c r="B203" s="112">
        <v>20</v>
      </c>
      <c r="C203" s="4">
        <v>0</v>
      </c>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4">
        <v>0</v>
      </c>
      <c r="U203" s="4">
        <v>0</v>
      </c>
      <c r="V203" s="4">
        <v>0</v>
      </c>
      <c r="W203" s="4">
        <v>0</v>
      </c>
      <c r="X203" s="4">
        <v>0</v>
      </c>
      <c r="Y203" s="4">
        <v>0</v>
      </c>
      <c r="Z203" s="4">
        <v>0</v>
      </c>
      <c r="AA203" s="4">
        <v>0</v>
      </c>
      <c r="AB203" s="4">
        <v>0</v>
      </c>
      <c r="AC203" s="4">
        <v>0</v>
      </c>
      <c r="AD203" s="4">
        <v>0</v>
      </c>
      <c r="AE203" s="4">
        <v>0</v>
      </c>
      <c r="AF203" s="4">
        <v>0</v>
      </c>
      <c r="AG203" s="4">
        <v>0</v>
      </c>
      <c r="AH203" s="4">
        <v>0</v>
      </c>
      <c r="AI203" s="4">
        <v>0</v>
      </c>
      <c r="AJ203" s="4">
        <v>0</v>
      </c>
      <c r="AK203" s="4">
        <v>0</v>
      </c>
      <c r="AL203" s="4">
        <v>0</v>
      </c>
      <c r="AM203" s="4">
        <v>0</v>
      </c>
      <c r="AN203" s="4">
        <v>0</v>
      </c>
      <c r="AO203" s="4">
        <v>0</v>
      </c>
      <c r="AP203" s="4">
        <v>0</v>
      </c>
      <c r="AQ203" s="4">
        <v>0</v>
      </c>
      <c r="AR203" s="4">
        <v>0</v>
      </c>
      <c r="AS203" s="4">
        <v>0</v>
      </c>
      <c r="AT203" s="4">
        <v>0</v>
      </c>
      <c r="AU203" s="4">
        <v>0</v>
      </c>
      <c r="AV203" s="4">
        <v>0</v>
      </c>
      <c r="AW203" s="4">
        <v>0</v>
      </c>
      <c r="AX203" s="4">
        <v>0</v>
      </c>
      <c r="AY203" s="4">
        <v>0</v>
      </c>
      <c r="AZ203" s="4">
        <v>0</v>
      </c>
      <c r="BA203" s="61">
        <v>0</v>
      </c>
    </row>
    <row r="204" spans="2:53" x14ac:dyDescent="0.25">
      <c r="B204" s="112">
        <v>21</v>
      </c>
      <c r="C204" s="4">
        <v>0</v>
      </c>
      <c r="D204" s="4">
        <v>0</v>
      </c>
      <c r="E204" s="4">
        <v>0</v>
      </c>
      <c r="F204" s="4">
        <v>0</v>
      </c>
      <c r="G204" s="4">
        <v>0</v>
      </c>
      <c r="H204" s="4">
        <v>0</v>
      </c>
      <c r="I204" s="4">
        <v>0</v>
      </c>
      <c r="J204" s="4">
        <v>0</v>
      </c>
      <c r="K204" s="4">
        <v>0</v>
      </c>
      <c r="L204" s="4">
        <v>0</v>
      </c>
      <c r="M204" s="4">
        <v>0</v>
      </c>
      <c r="N204" s="4">
        <v>0</v>
      </c>
      <c r="O204" s="4">
        <v>0</v>
      </c>
      <c r="P204" s="4">
        <v>0</v>
      </c>
      <c r="Q204" s="4">
        <v>0</v>
      </c>
      <c r="R204" s="4">
        <v>0</v>
      </c>
      <c r="S204" s="4">
        <v>0</v>
      </c>
      <c r="T204" s="4">
        <v>0</v>
      </c>
      <c r="U204" s="4">
        <v>0</v>
      </c>
      <c r="V204" s="4">
        <v>0</v>
      </c>
      <c r="W204" s="4">
        <v>0</v>
      </c>
      <c r="X204" s="4">
        <v>0</v>
      </c>
      <c r="Y204" s="4">
        <v>0</v>
      </c>
      <c r="Z204" s="4">
        <v>0</v>
      </c>
      <c r="AA204" s="4">
        <v>0</v>
      </c>
      <c r="AB204" s="4">
        <v>0</v>
      </c>
      <c r="AC204" s="4">
        <v>0</v>
      </c>
      <c r="AD204" s="4">
        <v>0</v>
      </c>
      <c r="AE204" s="4">
        <v>0</v>
      </c>
      <c r="AF204" s="4">
        <v>0</v>
      </c>
      <c r="AG204" s="4">
        <v>0</v>
      </c>
      <c r="AH204" s="4">
        <v>0</v>
      </c>
      <c r="AI204" s="4">
        <v>0</v>
      </c>
      <c r="AJ204" s="4">
        <v>0</v>
      </c>
      <c r="AK204" s="4">
        <v>0</v>
      </c>
      <c r="AL204" s="4">
        <v>0</v>
      </c>
      <c r="AM204" s="4">
        <v>0</v>
      </c>
      <c r="AN204" s="4">
        <v>0</v>
      </c>
      <c r="AO204" s="4">
        <v>0</v>
      </c>
      <c r="AP204" s="4">
        <v>0</v>
      </c>
      <c r="AQ204" s="4">
        <v>0</v>
      </c>
      <c r="AR204" s="4">
        <v>0</v>
      </c>
      <c r="AS204" s="4">
        <v>0</v>
      </c>
      <c r="AT204" s="4">
        <v>0</v>
      </c>
      <c r="AU204" s="4">
        <v>0</v>
      </c>
      <c r="AV204" s="4">
        <v>0</v>
      </c>
      <c r="AW204" s="4">
        <v>0</v>
      </c>
      <c r="AX204" s="4">
        <v>0</v>
      </c>
      <c r="AY204" s="4">
        <v>0</v>
      </c>
      <c r="AZ204" s="4">
        <v>0</v>
      </c>
      <c r="BA204" s="61">
        <v>0</v>
      </c>
    </row>
    <row r="205" spans="2:53" x14ac:dyDescent="0.25">
      <c r="B205" s="112">
        <v>22</v>
      </c>
      <c r="C205" s="4">
        <v>0</v>
      </c>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0</v>
      </c>
      <c r="Y205" s="4">
        <v>0</v>
      </c>
      <c r="Z205" s="4">
        <v>0</v>
      </c>
      <c r="AA205" s="4">
        <v>0</v>
      </c>
      <c r="AB205" s="4">
        <v>0</v>
      </c>
      <c r="AC205" s="4">
        <v>0</v>
      </c>
      <c r="AD205" s="4">
        <v>0</v>
      </c>
      <c r="AE205" s="4">
        <v>0</v>
      </c>
      <c r="AF205" s="4">
        <v>0</v>
      </c>
      <c r="AG205" s="4">
        <v>0</v>
      </c>
      <c r="AH205" s="4">
        <v>0</v>
      </c>
      <c r="AI205" s="4">
        <v>0</v>
      </c>
      <c r="AJ205" s="4">
        <v>0</v>
      </c>
      <c r="AK205" s="4">
        <v>0</v>
      </c>
      <c r="AL205" s="4">
        <v>0</v>
      </c>
      <c r="AM205" s="4">
        <v>0</v>
      </c>
      <c r="AN205" s="4">
        <v>0</v>
      </c>
      <c r="AO205" s="4">
        <v>0</v>
      </c>
      <c r="AP205" s="4">
        <v>0</v>
      </c>
      <c r="AQ205" s="4">
        <v>0</v>
      </c>
      <c r="AR205" s="4">
        <v>0</v>
      </c>
      <c r="AS205" s="4">
        <v>0</v>
      </c>
      <c r="AT205" s="4">
        <v>0</v>
      </c>
      <c r="AU205" s="4">
        <v>0</v>
      </c>
      <c r="AV205" s="4">
        <v>0</v>
      </c>
      <c r="AW205" s="4">
        <v>0</v>
      </c>
      <c r="AX205" s="4">
        <v>0</v>
      </c>
      <c r="AY205" s="4">
        <v>0</v>
      </c>
      <c r="AZ205" s="4">
        <v>0</v>
      </c>
      <c r="BA205" s="61">
        <v>0</v>
      </c>
    </row>
    <row r="206" spans="2:53" x14ac:dyDescent="0.25">
      <c r="B206" s="112">
        <v>23</v>
      </c>
      <c r="C206" s="4">
        <v>0</v>
      </c>
      <c r="D206" s="4">
        <v>0</v>
      </c>
      <c r="E206" s="4">
        <v>0</v>
      </c>
      <c r="F206" s="4">
        <v>0</v>
      </c>
      <c r="G206" s="4">
        <v>0</v>
      </c>
      <c r="H206" s="4">
        <v>0</v>
      </c>
      <c r="I206" s="4">
        <v>0</v>
      </c>
      <c r="J206" s="4">
        <v>0</v>
      </c>
      <c r="K206" s="4">
        <v>0</v>
      </c>
      <c r="L206" s="4">
        <v>0</v>
      </c>
      <c r="M206" s="4">
        <v>0</v>
      </c>
      <c r="N206" s="4">
        <v>0</v>
      </c>
      <c r="O206" s="4">
        <v>0</v>
      </c>
      <c r="P206" s="4">
        <v>0</v>
      </c>
      <c r="Q206" s="4">
        <v>0</v>
      </c>
      <c r="R206" s="4">
        <v>0</v>
      </c>
      <c r="S206" s="4">
        <v>0</v>
      </c>
      <c r="T206" s="4">
        <v>0</v>
      </c>
      <c r="U206" s="4">
        <v>0</v>
      </c>
      <c r="V206" s="4">
        <v>0</v>
      </c>
      <c r="W206" s="4">
        <v>0</v>
      </c>
      <c r="X206" s="4">
        <v>0</v>
      </c>
      <c r="Y206" s="4">
        <v>0</v>
      </c>
      <c r="Z206" s="4">
        <v>0</v>
      </c>
      <c r="AA206" s="4">
        <v>0</v>
      </c>
      <c r="AB206" s="4">
        <v>0</v>
      </c>
      <c r="AC206" s="4">
        <v>0</v>
      </c>
      <c r="AD206" s="4">
        <v>0</v>
      </c>
      <c r="AE206" s="4">
        <v>0</v>
      </c>
      <c r="AF206" s="4">
        <v>0</v>
      </c>
      <c r="AG206" s="4">
        <v>0</v>
      </c>
      <c r="AH206" s="4">
        <v>0</v>
      </c>
      <c r="AI206" s="4">
        <v>0</v>
      </c>
      <c r="AJ206" s="4">
        <v>0</v>
      </c>
      <c r="AK206" s="4">
        <v>0</v>
      </c>
      <c r="AL206" s="4">
        <v>0</v>
      </c>
      <c r="AM206" s="4">
        <v>0</v>
      </c>
      <c r="AN206" s="4">
        <v>0</v>
      </c>
      <c r="AO206" s="4">
        <v>0</v>
      </c>
      <c r="AP206" s="4">
        <v>0</v>
      </c>
      <c r="AQ206" s="4">
        <v>0</v>
      </c>
      <c r="AR206" s="4">
        <v>0</v>
      </c>
      <c r="AS206" s="4">
        <v>0</v>
      </c>
      <c r="AT206" s="4">
        <v>0</v>
      </c>
      <c r="AU206" s="4">
        <v>0</v>
      </c>
      <c r="AV206" s="4">
        <v>0</v>
      </c>
      <c r="AW206" s="4">
        <v>0</v>
      </c>
      <c r="AX206" s="4">
        <v>0</v>
      </c>
      <c r="AY206" s="4">
        <v>0</v>
      </c>
      <c r="AZ206" s="4">
        <v>0</v>
      </c>
      <c r="BA206" s="61">
        <v>0</v>
      </c>
    </row>
    <row r="207" spans="2:53" x14ac:dyDescent="0.25">
      <c r="B207" s="112">
        <v>24</v>
      </c>
      <c r="C207" s="4">
        <v>0</v>
      </c>
      <c r="D207" s="4">
        <v>0</v>
      </c>
      <c r="E207" s="4">
        <v>0</v>
      </c>
      <c r="F207" s="4">
        <v>0</v>
      </c>
      <c r="G207" s="4">
        <v>0</v>
      </c>
      <c r="H207" s="4">
        <v>0</v>
      </c>
      <c r="I207" s="4">
        <v>0</v>
      </c>
      <c r="J207" s="4">
        <v>0</v>
      </c>
      <c r="K207" s="4">
        <v>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0</v>
      </c>
      <c r="AF207" s="4">
        <v>0</v>
      </c>
      <c r="AG207" s="4">
        <v>0</v>
      </c>
      <c r="AH207" s="4">
        <v>0</v>
      </c>
      <c r="AI207" s="4">
        <v>0</v>
      </c>
      <c r="AJ207" s="4">
        <v>0</v>
      </c>
      <c r="AK207" s="4">
        <v>0</v>
      </c>
      <c r="AL207" s="4">
        <v>0</v>
      </c>
      <c r="AM207" s="4">
        <v>0</v>
      </c>
      <c r="AN207" s="4">
        <v>0</v>
      </c>
      <c r="AO207" s="4">
        <v>0</v>
      </c>
      <c r="AP207" s="4">
        <v>0</v>
      </c>
      <c r="AQ207" s="4">
        <v>0</v>
      </c>
      <c r="AR207" s="4">
        <v>0</v>
      </c>
      <c r="AS207" s="4">
        <v>0</v>
      </c>
      <c r="AT207" s="4">
        <v>0</v>
      </c>
      <c r="AU207" s="4">
        <v>0</v>
      </c>
      <c r="AV207" s="4">
        <v>0</v>
      </c>
      <c r="AW207" s="4">
        <v>0</v>
      </c>
      <c r="AX207" s="4">
        <v>0</v>
      </c>
      <c r="AY207" s="4">
        <v>0</v>
      </c>
      <c r="AZ207" s="4">
        <v>0</v>
      </c>
      <c r="BA207" s="61">
        <v>0</v>
      </c>
    </row>
    <row r="208" spans="2:53" x14ac:dyDescent="0.25">
      <c r="B208" s="112">
        <v>25</v>
      </c>
      <c r="C208" s="4">
        <v>0</v>
      </c>
      <c r="D208" s="4">
        <v>0</v>
      </c>
      <c r="E208" s="4">
        <v>0</v>
      </c>
      <c r="F208" s="4">
        <v>0</v>
      </c>
      <c r="G208" s="4">
        <v>0</v>
      </c>
      <c r="H208" s="4">
        <v>0</v>
      </c>
      <c r="I208" s="4">
        <v>0</v>
      </c>
      <c r="J208" s="4">
        <v>0</v>
      </c>
      <c r="K208" s="4">
        <v>0</v>
      </c>
      <c r="L208" s="4">
        <v>0</v>
      </c>
      <c r="M208" s="4">
        <v>0</v>
      </c>
      <c r="N208" s="4">
        <v>0</v>
      </c>
      <c r="O208" s="4">
        <v>0</v>
      </c>
      <c r="P208" s="4">
        <v>0</v>
      </c>
      <c r="Q208" s="4">
        <v>0</v>
      </c>
      <c r="R208" s="4">
        <v>0</v>
      </c>
      <c r="S208" s="4">
        <v>0</v>
      </c>
      <c r="T208" s="4">
        <v>0</v>
      </c>
      <c r="U208" s="4">
        <v>0</v>
      </c>
      <c r="V208" s="4">
        <v>0</v>
      </c>
      <c r="W208" s="4">
        <v>0</v>
      </c>
      <c r="X208" s="4">
        <v>0</v>
      </c>
      <c r="Y208" s="4">
        <v>0</v>
      </c>
      <c r="Z208" s="4">
        <v>0</v>
      </c>
      <c r="AA208" s="4">
        <v>0</v>
      </c>
      <c r="AB208" s="4">
        <v>0</v>
      </c>
      <c r="AC208" s="4">
        <v>0</v>
      </c>
      <c r="AD208" s="4">
        <v>0</v>
      </c>
      <c r="AE208" s="4">
        <v>0</v>
      </c>
      <c r="AF208" s="4">
        <v>0</v>
      </c>
      <c r="AG208" s="4">
        <v>0</v>
      </c>
      <c r="AH208" s="4">
        <v>0</v>
      </c>
      <c r="AI208" s="4">
        <v>0</v>
      </c>
      <c r="AJ208" s="4">
        <v>0</v>
      </c>
      <c r="AK208" s="4">
        <v>0</v>
      </c>
      <c r="AL208" s="4">
        <v>0</v>
      </c>
      <c r="AM208" s="4">
        <v>0</v>
      </c>
      <c r="AN208" s="4">
        <v>0</v>
      </c>
      <c r="AO208" s="4">
        <v>0</v>
      </c>
      <c r="AP208" s="4">
        <v>0</v>
      </c>
      <c r="AQ208" s="4">
        <v>0</v>
      </c>
      <c r="AR208" s="4">
        <v>0</v>
      </c>
      <c r="AS208" s="4">
        <v>0</v>
      </c>
      <c r="AT208" s="4">
        <v>0</v>
      </c>
      <c r="AU208" s="4">
        <v>0</v>
      </c>
      <c r="AV208" s="4">
        <v>0</v>
      </c>
      <c r="AW208" s="4">
        <v>0</v>
      </c>
      <c r="AX208" s="4">
        <v>0</v>
      </c>
      <c r="AY208" s="4">
        <v>0</v>
      </c>
      <c r="AZ208" s="4">
        <v>0</v>
      </c>
      <c r="BA208" s="61">
        <v>0</v>
      </c>
    </row>
    <row r="209" spans="2:53" x14ac:dyDescent="0.25">
      <c r="B209" s="112">
        <v>26</v>
      </c>
      <c r="C209" s="4">
        <v>0</v>
      </c>
      <c r="D209" s="4">
        <v>0</v>
      </c>
      <c r="E209" s="4">
        <v>0</v>
      </c>
      <c r="F209" s="4">
        <v>0</v>
      </c>
      <c r="G209" s="4">
        <v>0</v>
      </c>
      <c r="H209" s="4">
        <v>0</v>
      </c>
      <c r="I209" s="4">
        <v>0</v>
      </c>
      <c r="J209" s="4">
        <v>0</v>
      </c>
      <c r="K209" s="4">
        <v>0</v>
      </c>
      <c r="L209" s="4">
        <v>0</v>
      </c>
      <c r="M209" s="4">
        <v>0</v>
      </c>
      <c r="N209" s="4">
        <v>0</v>
      </c>
      <c r="O209" s="4">
        <v>0</v>
      </c>
      <c r="P209" s="4">
        <v>0</v>
      </c>
      <c r="Q209" s="4">
        <v>0</v>
      </c>
      <c r="R209" s="4">
        <v>0</v>
      </c>
      <c r="S209" s="4">
        <v>0</v>
      </c>
      <c r="T209" s="4">
        <v>0</v>
      </c>
      <c r="U209" s="4">
        <v>0</v>
      </c>
      <c r="V209" s="4">
        <v>0</v>
      </c>
      <c r="W209" s="4">
        <v>0</v>
      </c>
      <c r="X209" s="4">
        <v>0</v>
      </c>
      <c r="Y209" s="4">
        <v>0</v>
      </c>
      <c r="Z209" s="4">
        <v>0</v>
      </c>
      <c r="AA209" s="4">
        <v>0</v>
      </c>
      <c r="AB209" s="4">
        <v>0</v>
      </c>
      <c r="AC209" s="4">
        <v>0</v>
      </c>
      <c r="AD209" s="4">
        <v>0</v>
      </c>
      <c r="AE209" s="4">
        <v>0</v>
      </c>
      <c r="AF209" s="4">
        <v>0</v>
      </c>
      <c r="AG209" s="4">
        <v>0</v>
      </c>
      <c r="AH209" s="4">
        <v>0</v>
      </c>
      <c r="AI209" s="4">
        <v>0</v>
      </c>
      <c r="AJ209" s="4">
        <v>0</v>
      </c>
      <c r="AK209" s="4">
        <v>0</v>
      </c>
      <c r="AL209" s="4">
        <v>0</v>
      </c>
      <c r="AM209" s="4">
        <v>0</v>
      </c>
      <c r="AN209" s="4">
        <v>0</v>
      </c>
      <c r="AO209" s="4">
        <v>0</v>
      </c>
      <c r="AP209" s="4">
        <v>0</v>
      </c>
      <c r="AQ209" s="4">
        <v>0</v>
      </c>
      <c r="AR209" s="4">
        <v>0</v>
      </c>
      <c r="AS209" s="4">
        <v>0</v>
      </c>
      <c r="AT209" s="4">
        <v>0</v>
      </c>
      <c r="AU209" s="4">
        <v>0</v>
      </c>
      <c r="AV209" s="4">
        <v>0</v>
      </c>
      <c r="AW209" s="4">
        <v>0</v>
      </c>
      <c r="AX209" s="4">
        <v>0</v>
      </c>
      <c r="AY209" s="4">
        <v>0</v>
      </c>
      <c r="AZ209" s="4">
        <v>0</v>
      </c>
      <c r="BA209" s="61">
        <v>0</v>
      </c>
    </row>
    <row r="210" spans="2:53" x14ac:dyDescent="0.25">
      <c r="B210" s="112">
        <v>27</v>
      </c>
      <c r="C210" s="4">
        <v>0</v>
      </c>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4">
        <v>0</v>
      </c>
      <c r="U210" s="4">
        <v>0</v>
      </c>
      <c r="V210" s="4">
        <v>0</v>
      </c>
      <c r="W210" s="4">
        <v>0</v>
      </c>
      <c r="X210" s="4">
        <v>0</v>
      </c>
      <c r="Y210" s="4">
        <v>0</v>
      </c>
      <c r="Z210" s="4">
        <v>0</v>
      </c>
      <c r="AA210" s="4">
        <v>0</v>
      </c>
      <c r="AB210" s="4">
        <v>0</v>
      </c>
      <c r="AC210" s="4">
        <v>0</v>
      </c>
      <c r="AD210" s="4">
        <v>0</v>
      </c>
      <c r="AE210" s="4">
        <v>0</v>
      </c>
      <c r="AF210" s="4">
        <v>0</v>
      </c>
      <c r="AG210" s="4">
        <v>0</v>
      </c>
      <c r="AH210" s="4">
        <v>0</v>
      </c>
      <c r="AI210" s="4">
        <v>0</v>
      </c>
      <c r="AJ210" s="4">
        <v>0</v>
      </c>
      <c r="AK210" s="4">
        <v>0</v>
      </c>
      <c r="AL210" s="4">
        <v>0</v>
      </c>
      <c r="AM210" s="4">
        <v>0</v>
      </c>
      <c r="AN210" s="4">
        <v>0</v>
      </c>
      <c r="AO210" s="4">
        <v>0</v>
      </c>
      <c r="AP210" s="4">
        <v>0</v>
      </c>
      <c r="AQ210" s="4">
        <v>0</v>
      </c>
      <c r="AR210" s="4">
        <v>0</v>
      </c>
      <c r="AS210" s="4">
        <v>0</v>
      </c>
      <c r="AT210" s="4">
        <v>0</v>
      </c>
      <c r="AU210" s="4">
        <v>0</v>
      </c>
      <c r="AV210" s="4">
        <v>0</v>
      </c>
      <c r="AW210" s="4">
        <v>0</v>
      </c>
      <c r="AX210" s="4">
        <v>0</v>
      </c>
      <c r="AY210" s="4">
        <v>0</v>
      </c>
      <c r="AZ210" s="4">
        <v>0</v>
      </c>
      <c r="BA210" s="61">
        <v>0</v>
      </c>
    </row>
    <row r="211" spans="2:53" x14ac:dyDescent="0.25">
      <c r="B211" s="112">
        <v>28</v>
      </c>
      <c r="C211" s="4">
        <v>0</v>
      </c>
      <c r="D211" s="4">
        <v>0</v>
      </c>
      <c r="E211" s="4">
        <v>0</v>
      </c>
      <c r="F211" s="4">
        <v>0</v>
      </c>
      <c r="G211" s="4">
        <v>0</v>
      </c>
      <c r="H211" s="4">
        <v>0</v>
      </c>
      <c r="I211" s="4">
        <v>0</v>
      </c>
      <c r="J211" s="4">
        <v>0</v>
      </c>
      <c r="K211" s="4">
        <v>0</v>
      </c>
      <c r="L211" s="4">
        <v>0</v>
      </c>
      <c r="M211" s="4">
        <v>0</v>
      </c>
      <c r="N211" s="4">
        <v>0</v>
      </c>
      <c r="O211" s="4">
        <v>0</v>
      </c>
      <c r="P211" s="4">
        <v>0</v>
      </c>
      <c r="Q211" s="4">
        <v>0</v>
      </c>
      <c r="R211" s="4">
        <v>0</v>
      </c>
      <c r="S211" s="4">
        <v>0</v>
      </c>
      <c r="T211" s="4">
        <v>0</v>
      </c>
      <c r="U211" s="4">
        <v>0</v>
      </c>
      <c r="V211" s="4">
        <v>0</v>
      </c>
      <c r="W211" s="4">
        <v>0</v>
      </c>
      <c r="X211" s="4">
        <v>0</v>
      </c>
      <c r="Y211" s="4">
        <v>0</v>
      </c>
      <c r="Z211" s="4">
        <v>0</v>
      </c>
      <c r="AA211" s="4">
        <v>0</v>
      </c>
      <c r="AB211" s="4">
        <v>0</v>
      </c>
      <c r="AC211" s="4">
        <v>0</v>
      </c>
      <c r="AD211" s="4">
        <v>0</v>
      </c>
      <c r="AE211" s="4">
        <v>0</v>
      </c>
      <c r="AF211" s="4">
        <v>0</v>
      </c>
      <c r="AG211" s="4">
        <v>0</v>
      </c>
      <c r="AH211" s="4">
        <v>0</v>
      </c>
      <c r="AI211" s="4">
        <v>0</v>
      </c>
      <c r="AJ211" s="4">
        <v>0</v>
      </c>
      <c r="AK211" s="4">
        <v>0</v>
      </c>
      <c r="AL211" s="4">
        <v>0</v>
      </c>
      <c r="AM211" s="4">
        <v>0</v>
      </c>
      <c r="AN211" s="4">
        <v>0</v>
      </c>
      <c r="AO211" s="4">
        <v>0</v>
      </c>
      <c r="AP211" s="4">
        <v>0</v>
      </c>
      <c r="AQ211" s="4">
        <v>0</v>
      </c>
      <c r="AR211" s="4">
        <v>0</v>
      </c>
      <c r="AS211" s="4">
        <v>0</v>
      </c>
      <c r="AT211" s="4">
        <v>0</v>
      </c>
      <c r="AU211" s="4">
        <v>0</v>
      </c>
      <c r="AV211" s="4">
        <v>0</v>
      </c>
      <c r="AW211" s="4">
        <v>0</v>
      </c>
      <c r="AX211" s="4">
        <v>0</v>
      </c>
      <c r="AY211" s="4">
        <v>0</v>
      </c>
      <c r="AZ211" s="4">
        <v>0</v>
      </c>
      <c r="BA211" s="61">
        <v>0</v>
      </c>
    </row>
    <row r="212" spans="2:53" x14ac:dyDescent="0.25">
      <c r="B212" s="112">
        <v>29</v>
      </c>
      <c r="C212" s="4">
        <v>0</v>
      </c>
      <c r="D212" s="4">
        <v>0</v>
      </c>
      <c r="E212" s="4">
        <v>0</v>
      </c>
      <c r="F212" s="4">
        <v>0</v>
      </c>
      <c r="G212" s="4">
        <v>0</v>
      </c>
      <c r="H212" s="4">
        <v>0</v>
      </c>
      <c r="I212" s="4">
        <v>0</v>
      </c>
      <c r="J212" s="4">
        <v>0</v>
      </c>
      <c r="K212" s="4">
        <v>0</v>
      </c>
      <c r="L212" s="4">
        <v>0</v>
      </c>
      <c r="M212" s="4">
        <v>0</v>
      </c>
      <c r="N212" s="4">
        <v>0</v>
      </c>
      <c r="O212" s="4">
        <v>0</v>
      </c>
      <c r="P212" s="4">
        <v>0</v>
      </c>
      <c r="Q212" s="4">
        <v>0</v>
      </c>
      <c r="R212" s="4">
        <v>0</v>
      </c>
      <c r="S212" s="4">
        <v>0</v>
      </c>
      <c r="T212" s="4">
        <v>0</v>
      </c>
      <c r="U212" s="4">
        <v>0</v>
      </c>
      <c r="V212" s="4">
        <v>0</v>
      </c>
      <c r="W212" s="4">
        <v>0</v>
      </c>
      <c r="X212" s="4">
        <v>0</v>
      </c>
      <c r="Y212" s="4">
        <v>0</v>
      </c>
      <c r="Z212" s="4">
        <v>0</v>
      </c>
      <c r="AA212" s="4">
        <v>0</v>
      </c>
      <c r="AB212" s="4">
        <v>0</v>
      </c>
      <c r="AC212" s="4">
        <v>0</v>
      </c>
      <c r="AD212" s="4">
        <v>0</v>
      </c>
      <c r="AE212" s="4">
        <v>0</v>
      </c>
      <c r="AF212" s="4">
        <v>0</v>
      </c>
      <c r="AG212" s="4">
        <v>0</v>
      </c>
      <c r="AH212" s="4">
        <v>0</v>
      </c>
      <c r="AI212" s="4">
        <v>0</v>
      </c>
      <c r="AJ212" s="4">
        <v>0</v>
      </c>
      <c r="AK212" s="4">
        <v>0</v>
      </c>
      <c r="AL212" s="4">
        <v>0</v>
      </c>
      <c r="AM212" s="4">
        <v>0</v>
      </c>
      <c r="AN212" s="4">
        <v>0</v>
      </c>
      <c r="AO212" s="4">
        <v>0</v>
      </c>
      <c r="AP212" s="4">
        <v>0</v>
      </c>
      <c r="AQ212" s="4">
        <v>0</v>
      </c>
      <c r="AR212" s="4">
        <v>0</v>
      </c>
      <c r="AS212" s="4">
        <v>0</v>
      </c>
      <c r="AT212" s="4">
        <v>0</v>
      </c>
      <c r="AU212" s="4">
        <v>0</v>
      </c>
      <c r="AV212" s="4">
        <v>0</v>
      </c>
      <c r="AW212" s="4">
        <v>0</v>
      </c>
      <c r="AX212" s="4">
        <v>0</v>
      </c>
      <c r="AY212" s="4">
        <v>0</v>
      </c>
      <c r="AZ212" s="4">
        <v>0</v>
      </c>
      <c r="BA212" s="61">
        <v>0</v>
      </c>
    </row>
    <row r="213" spans="2:53" x14ac:dyDescent="0.25">
      <c r="B213" s="112">
        <v>30</v>
      </c>
      <c r="C213" s="4">
        <v>0</v>
      </c>
      <c r="D213" s="4">
        <v>0</v>
      </c>
      <c r="E213" s="4">
        <v>0</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0</v>
      </c>
      <c r="AW213" s="4">
        <v>0</v>
      </c>
      <c r="AX213" s="4">
        <v>0</v>
      </c>
      <c r="AY213" s="4">
        <v>0</v>
      </c>
      <c r="AZ213" s="4">
        <v>0</v>
      </c>
      <c r="BA213" s="61">
        <v>0</v>
      </c>
    </row>
    <row r="214" spans="2:53" x14ac:dyDescent="0.25">
      <c r="B214" s="112">
        <v>31</v>
      </c>
      <c r="C214" s="4">
        <v>0</v>
      </c>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4">
        <v>0</v>
      </c>
      <c r="U214" s="4">
        <v>0</v>
      </c>
      <c r="V214" s="4">
        <v>0</v>
      </c>
      <c r="W214" s="4">
        <v>0</v>
      </c>
      <c r="X214" s="4">
        <v>0</v>
      </c>
      <c r="Y214" s="4">
        <v>0</v>
      </c>
      <c r="Z214" s="4">
        <v>0</v>
      </c>
      <c r="AA214" s="4">
        <v>0</v>
      </c>
      <c r="AB214" s="4">
        <v>0</v>
      </c>
      <c r="AC214" s="4">
        <v>0</v>
      </c>
      <c r="AD214" s="4">
        <v>0</v>
      </c>
      <c r="AE214" s="4">
        <v>0</v>
      </c>
      <c r="AF214" s="4">
        <v>0</v>
      </c>
      <c r="AG214" s="4">
        <v>0</v>
      </c>
      <c r="AH214" s="4">
        <v>0</v>
      </c>
      <c r="AI214" s="4">
        <v>0</v>
      </c>
      <c r="AJ214" s="4">
        <v>0</v>
      </c>
      <c r="AK214" s="4">
        <v>0</v>
      </c>
      <c r="AL214" s="4">
        <v>0</v>
      </c>
      <c r="AM214" s="4">
        <v>0</v>
      </c>
      <c r="AN214" s="4">
        <v>0</v>
      </c>
      <c r="AO214" s="4">
        <v>0</v>
      </c>
      <c r="AP214" s="4">
        <v>0</v>
      </c>
      <c r="AQ214" s="4">
        <v>0</v>
      </c>
      <c r="AR214" s="4">
        <v>0</v>
      </c>
      <c r="AS214" s="4">
        <v>0</v>
      </c>
      <c r="AT214" s="4">
        <v>0</v>
      </c>
      <c r="AU214" s="4">
        <v>0</v>
      </c>
      <c r="AV214" s="4">
        <v>0</v>
      </c>
      <c r="AW214" s="4">
        <v>0</v>
      </c>
      <c r="AX214" s="4">
        <v>0</v>
      </c>
      <c r="AY214" s="4">
        <v>0</v>
      </c>
      <c r="AZ214" s="4">
        <v>0</v>
      </c>
      <c r="BA214" s="61">
        <v>0</v>
      </c>
    </row>
    <row r="215" spans="2:53" x14ac:dyDescent="0.25">
      <c r="B215" s="112">
        <v>32</v>
      </c>
      <c r="C215" s="4">
        <v>0</v>
      </c>
      <c r="D215" s="4">
        <v>0</v>
      </c>
      <c r="E215" s="4">
        <v>0</v>
      </c>
      <c r="F215" s="4">
        <v>0</v>
      </c>
      <c r="G215" s="4">
        <v>0</v>
      </c>
      <c r="H215" s="4">
        <v>0</v>
      </c>
      <c r="I215" s="4">
        <v>0</v>
      </c>
      <c r="J215" s="4">
        <v>0</v>
      </c>
      <c r="K215" s="4">
        <v>0</v>
      </c>
      <c r="L215" s="4">
        <v>0</v>
      </c>
      <c r="M215" s="4">
        <v>0</v>
      </c>
      <c r="N215" s="4">
        <v>0</v>
      </c>
      <c r="O215" s="4">
        <v>0</v>
      </c>
      <c r="P215" s="4">
        <v>0</v>
      </c>
      <c r="Q215" s="4">
        <v>0</v>
      </c>
      <c r="R215" s="4">
        <v>0</v>
      </c>
      <c r="S215" s="4">
        <v>0</v>
      </c>
      <c r="T215" s="4">
        <v>0</v>
      </c>
      <c r="U215" s="4">
        <v>0</v>
      </c>
      <c r="V215" s="4">
        <v>0</v>
      </c>
      <c r="W215" s="4">
        <v>0</v>
      </c>
      <c r="X215" s="4">
        <v>0</v>
      </c>
      <c r="Y215" s="4">
        <v>0</v>
      </c>
      <c r="Z215" s="4">
        <v>0</v>
      </c>
      <c r="AA215" s="4">
        <v>0</v>
      </c>
      <c r="AB215" s="4">
        <v>0</v>
      </c>
      <c r="AC215" s="4">
        <v>0</v>
      </c>
      <c r="AD215" s="4">
        <v>0</v>
      </c>
      <c r="AE215" s="4">
        <v>0</v>
      </c>
      <c r="AF215" s="4">
        <v>0</v>
      </c>
      <c r="AG215" s="4">
        <v>0</v>
      </c>
      <c r="AH215" s="4">
        <v>0</v>
      </c>
      <c r="AI215" s="4">
        <v>0</v>
      </c>
      <c r="AJ215" s="4">
        <v>0</v>
      </c>
      <c r="AK215" s="4">
        <v>0</v>
      </c>
      <c r="AL215" s="4">
        <v>0</v>
      </c>
      <c r="AM215" s="4">
        <v>0</v>
      </c>
      <c r="AN215" s="4">
        <v>0</v>
      </c>
      <c r="AO215" s="4">
        <v>0</v>
      </c>
      <c r="AP215" s="4">
        <v>0</v>
      </c>
      <c r="AQ215" s="4">
        <v>0</v>
      </c>
      <c r="AR215" s="4">
        <v>0</v>
      </c>
      <c r="AS215" s="4">
        <v>0</v>
      </c>
      <c r="AT215" s="4">
        <v>0</v>
      </c>
      <c r="AU215" s="4">
        <v>0</v>
      </c>
      <c r="AV215" s="4">
        <v>0</v>
      </c>
      <c r="AW215" s="4">
        <v>0</v>
      </c>
      <c r="AX215" s="4">
        <v>0</v>
      </c>
      <c r="AY215" s="4">
        <v>0</v>
      </c>
      <c r="AZ215" s="4">
        <v>0</v>
      </c>
      <c r="BA215" s="61">
        <v>0</v>
      </c>
    </row>
    <row r="216" spans="2:53" ht="15.75" thickBot="1" x14ac:dyDescent="0.3">
      <c r="B216" s="113" t="s">
        <v>162</v>
      </c>
      <c r="C216" s="5">
        <v>100</v>
      </c>
      <c r="D216" s="5">
        <v>100</v>
      </c>
      <c r="E216" s="5">
        <v>100</v>
      </c>
      <c r="F216" s="5">
        <v>100</v>
      </c>
      <c r="G216" s="5">
        <v>100</v>
      </c>
      <c r="H216" s="5">
        <v>100</v>
      </c>
      <c r="I216" s="5">
        <v>100</v>
      </c>
      <c r="J216" s="5">
        <v>99.999999999999986</v>
      </c>
      <c r="K216" s="5">
        <v>99.999999999999986</v>
      </c>
      <c r="L216" s="5">
        <v>99.999999999999986</v>
      </c>
      <c r="M216" s="5">
        <v>99.999999999999972</v>
      </c>
      <c r="N216" s="5">
        <v>100</v>
      </c>
      <c r="O216" s="5">
        <v>100</v>
      </c>
      <c r="P216" s="5">
        <v>99.999999999999972</v>
      </c>
      <c r="Q216" s="5">
        <v>99.999999999999986</v>
      </c>
      <c r="R216" s="5">
        <v>99.999999999999986</v>
      </c>
      <c r="S216" s="5">
        <v>99.999999999999972</v>
      </c>
      <c r="T216" s="5">
        <v>99.999999999999957</v>
      </c>
      <c r="U216" s="5">
        <v>99.999999999999972</v>
      </c>
      <c r="V216" s="5">
        <v>99.999999999999986</v>
      </c>
      <c r="W216" s="5">
        <v>99.999999999999972</v>
      </c>
      <c r="X216" s="5">
        <v>100</v>
      </c>
      <c r="Y216" s="5">
        <v>99.999999999999986</v>
      </c>
      <c r="Z216" s="5">
        <v>99.999999999999972</v>
      </c>
      <c r="AA216" s="5">
        <v>99.999999999999957</v>
      </c>
      <c r="AB216" s="5">
        <v>99.999999999999957</v>
      </c>
      <c r="AC216" s="5">
        <v>99.999999999999986</v>
      </c>
      <c r="AD216" s="5">
        <v>99.999999999999972</v>
      </c>
      <c r="AE216" s="5">
        <v>99.999999999999972</v>
      </c>
      <c r="AF216" s="5">
        <v>99.999999999999957</v>
      </c>
      <c r="AG216" s="5">
        <v>99.999999999999957</v>
      </c>
      <c r="AH216" s="5">
        <v>99.999999999999943</v>
      </c>
      <c r="AI216" s="5">
        <v>99.999999999999972</v>
      </c>
      <c r="AJ216" s="5">
        <v>99.999999999999986</v>
      </c>
      <c r="AK216" s="5">
        <v>99.999999999999957</v>
      </c>
      <c r="AL216" s="5">
        <v>99.999999999999957</v>
      </c>
      <c r="AM216" s="5">
        <v>99.999999999999957</v>
      </c>
      <c r="AN216" s="5">
        <v>99.999999999999957</v>
      </c>
      <c r="AO216" s="5">
        <v>99.999999999999957</v>
      </c>
      <c r="AP216" s="5">
        <v>99.999999999999957</v>
      </c>
      <c r="AQ216" s="5">
        <v>99.999999999999957</v>
      </c>
      <c r="AR216" s="5">
        <v>99.999999999999957</v>
      </c>
      <c r="AS216" s="5">
        <v>99.999999999999943</v>
      </c>
      <c r="AT216" s="5">
        <v>99.999999999999972</v>
      </c>
      <c r="AU216" s="5">
        <v>99.999999999999972</v>
      </c>
      <c r="AV216" s="5">
        <v>99.999999999999957</v>
      </c>
      <c r="AW216" s="5">
        <v>99.999999999999972</v>
      </c>
      <c r="AX216" s="5">
        <v>99.999999999999957</v>
      </c>
      <c r="AY216" s="5">
        <v>99.999999999999957</v>
      </c>
      <c r="AZ216" s="5">
        <v>99.999999999999972</v>
      </c>
      <c r="BA216" s="62">
        <v>99.999999999999957</v>
      </c>
    </row>
    <row r="217" spans="2:53" ht="15.75" thickBot="1" x14ac:dyDescent="0.3">
      <c r="B217" s="216" t="s">
        <v>166</v>
      </c>
      <c r="C217" s="217"/>
      <c r="D217" s="217"/>
      <c r="E217" s="217"/>
      <c r="F217" s="217"/>
      <c r="G217" s="217"/>
      <c r="H217" s="217"/>
      <c r="I217" s="218"/>
    </row>
    <row r="218" spans="2:53" x14ac:dyDescent="0.25">
      <c r="B218" s="114">
        <v>0</v>
      </c>
      <c r="C218" s="7">
        <v>100</v>
      </c>
      <c r="D218" s="7">
        <v>1.0099999999999998</v>
      </c>
      <c r="E218" s="7">
        <v>0.77020100000001013</v>
      </c>
      <c r="F218" s="7">
        <v>0.76545503009998983</v>
      </c>
      <c r="G218" s="7">
        <v>0.89115962340401556</v>
      </c>
      <c r="H218" s="7">
        <v>1.1193816779251304</v>
      </c>
      <c r="I218" s="7">
        <v>1.4215292295106718</v>
      </c>
      <c r="J218" s="7">
        <v>1.7485410928076914</v>
      </c>
      <c r="K218" s="7">
        <v>2.1206535721177779</v>
      </c>
      <c r="L218" s="7">
        <v>2.4690049194134938</v>
      </c>
      <c r="M218" s="7">
        <v>2.8035188328280158</v>
      </c>
      <c r="N218" s="7">
        <v>3.1148579465040198</v>
      </c>
      <c r="O218" s="7">
        <v>3.3836525246257954</v>
      </c>
      <c r="P218" s="7">
        <v>3.6202331263754837</v>
      </c>
      <c r="Q218" s="7">
        <v>3.8152032933387474</v>
      </c>
      <c r="R218" s="7">
        <v>3.9988040360833974</v>
      </c>
      <c r="S218" s="7">
        <v>4.1417442844230985</v>
      </c>
      <c r="T218" s="7">
        <v>4.2937360835082039</v>
      </c>
      <c r="U218" s="7">
        <v>4.4653670189152548</v>
      </c>
      <c r="V218" s="7">
        <v>4.6669741730337382</v>
      </c>
      <c r="W218" s="7">
        <v>4.9587935234966798</v>
      </c>
      <c r="X218" s="7">
        <v>5.3421020243262198</v>
      </c>
      <c r="Y218" s="7">
        <v>5.8678684204904377</v>
      </c>
      <c r="Z218" s="7">
        <v>6.5881930771440942</v>
      </c>
      <c r="AA218" s="7">
        <v>7.5462671680810702</v>
      </c>
      <c r="AB218" s="7">
        <v>8.7863791732485197</v>
      </c>
      <c r="AC218" s="7">
        <v>10.384186241221009</v>
      </c>
      <c r="AD218" s="7">
        <v>12.407582047711429</v>
      </c>
      <c r="AE218" s="7">
        <v>6.8466874087602481</v>
      </c>
      <c r="AF218" s="7">
        <v>2.7609069801635178</v>
      </c>
      <c r="AG218" s="7">
        <v>2.9352708490123334</v>
      </c>
      <c r="AH218" s="7">
        <v>3.1689304859960896</v>
      </c>
      <c r="AI218" s="7">
        <v>3.4331316936594476</v>
      </c>
      <c r="AJ218" s="7">
        <v>3.7080972032707251</v>
      </c>
      <c r="AK218" s="7">
        <v>3.9770559207762095</v>
      </c>
      <c r="AL218" s="7">
        <v>4.2301801854636789</v>
      </c>
      <c r="AM218" s="7">
        <v>4.4569921482384398</v>
      </c>
      <c r="AN218" s="7">
        <v>4.6533089201237363</v>
      </c>
      <c r="AO218" s="7">
        <v>4.8192731178384527</v>
      </c>
      <c r="AP218" s="7">
        <v>4.9552434429599517</v>
      </c>
      <c r="AQ218" s="7">
        <v>5.0655753810609081</v>
      </c>
      <c r="AR218" s="7">
        <v>5.1559419008065106</v>
      </c>
      <c r="AS218" s="7">
        <v>5.2339024043374494</v>
      </c>
      <c r="AT218" s="7">
        <v>5.3052450760956518</v>
      </c>
      <c r="AU218" s="7">
        <v>5.3793313335748554</v>
      </c>
      <c r="AV218" s="7">
        <v>5.4637188892616155</v>
      </c>
      <c r="AW218" s="7">
        <v>5.5621713778748676</v>
      </c>
      <c r="AX218" s="7">
        <v>5.6783269115819852</v>
      </c>
      <c r="AY218" s="7">
        <v>5.808108730692771</v>
      </c>
      <c r="AZ218" s="7">
        <v>5.9427764431291648</v>
      </c>
      <c r="BA218" s="60">
        <v>6.066620111678052</v>
      </c>
    </row>
    <row r="219" spans="2:53" x14ac:dyDescent="0.25">
      <c r="B219" s="112">
        <v>1</v>
      </c>
      <c r="C219" s="4">
        <v>0</v>
      </c>
      <c r="D219" s="4">
        <v>98.99</v>
      </c>
      <c r="E219" s="4">
        <v>0.99979899999999977</v>
      </c>
      <c r="F219" s="4">
        <v>0.76242196990000999</v>
      </c>
      <c r="G219" s="4">
        <v>0.75772393429597995</v>
      </c>
      <c r="H219" s="4">
        <v>0.88215891120763501</v>
      </c>
      <c r="I219" s="4">
        <v>1.1080759229780865</v>
      </c>
      <c r="J219" s="4">
        <v>1.4071717842926141</v>
      </c>
      <c r="K219" s="4">
        <v>1.7308808277703338</v>
      </c>
      <c r="L219" s="4">
        <v>2.0992349710393885</v>
      </c>
      <c r="M219" s="4">
        <v>2.4440679697274175</v>
      </c>
      <c r="N219" s="4">
        <v>2.7752032926164527</v>
      </c>
      <c r="O219" s="4">
        <v>3.0833978812443292</v>
      </c>
      <c r="P219" s="4">
        <v>3.3494776341270747</v>
      </c>
      <c r="Q219" s="4">
        <v>3.5836687717990912</v>
      </c>
      <c r="R219" s="4">
        <v>3.7766697400760263</v>
      </c>
      <c r="S219" s="4">
        <v>3.958416115318955</v>
      </c>
      <c r="T219" s="4">
        <v>4.0999126671504253</v>
      </c>
      <c r="U219" s="4">
        <v>4.2503693490647709</v>
      </c>
      <c r="V219" s="4">
        <v>4.4202668120242103</v>
      </c>
      <c r="W219" s="4">
        <v>4.6198377338860972</v>
      </c>
      <c r="X219" s="4">
        <v>4.9087097089093632</v>
      </c>
      <c r="Y219" s="4">
        <v>5.2881467938805251</v>
      </c>
      <c r="Z219" s="4">
        <v>5.8086029494434843</v>
      </c>
      <c r="AA219" s="4">
        <v>6.5216523270649391</v>
      </c>
      <c r="AB219" s="4">
        <v>7.4700498696834519</v>
      </c>
      <c r="AC219" s="4">
        <v>8.697636743598709</v>
      </c>
      <c r="AD219" s="4">
        <v>10.279305960184677</v>
      </c>
      <c r="AE219" s="4">
        <v>12.282265469029543</v>
      </c>
      <c r="AF219" s="4">
        <v>6.7775358659317693</v>
      </c>
      <c r="AG219" s="4">
        <v>2.733021819663866</v>
      </c>
      <c r="AH219" s="4">
        <v>2.9056246134373089</v>
      </c>
      <c r="AI219" s="4">
        <v>3.136924288087529</v>
      </c>
      <c r="AJ219" s="4">
        <v>3.398457063553487</v>
      </c>
      <c r="AK219" s="4">
        <v>3.6706454215176909</v>
      </c>
      <c r="AL219" s="4">
        <v>3.9368876559763697</v>
      </c>
      <c r="AM219" s="4">
        <v>4.1874553655904956</v>
      </c>
      <c r="AN219" s="4">
        <v>4.4119765275412313</v>
      </c>
      <c r="AO219" s="4">
        <v>4.6063105000304869</v>
      </c>
      <c r="AP219" s="4">
        <v>4.7705984593482844</v>
      </c>
      <c r="AQ219" s="4">
        <v>4.9051954841860566</v>
      </c>
      <c r="AR219" s="4">
        <v>5.0144130697121927</v>
      </c>
      <c r="AS219" s="4">
        <v>5.1038668876083646</v>
      </c>
      <c r="AT219" s="4">
        <v>5.181039990053641</v>
      </c>
      <c r="AU219" s="4">
        <v>5.2516621008270858</v>
      </c>
      <c r="AV219" s="4">
        <v>5.3250000871057495</v>
      </c>
      <c r="AW219" s="4">
        <v>5.408535328480073</v>
      </c>
      <c r="AX219" s="4">
        <v>5.5059934469583318</v>
      </c>
      <c r="AY219" s="4">
        <v>5.6209758097750075</v>
      </c>
      <c r="AZ219" s="4">
        <v>5.7494468325127741</v>
      </c>
      <c r="BA219" s="61">
        <v>5.8827544010535604</v>
      </c>
    </row>
    <row r="220" spans="2:53" x14ac:dyDescent="0.25">
      <c r="B220" s="112">
        <v>2</v>
      </c>
      <c r="C220" s="4">
        <v>0</v>
      </c>
      <c r="D220" s="4">
        <v>0</v>
      </c>
      <c r="E220" s="4">
        <v>98.22999999999999</v>
      </c>
      <c r="F220" s="4">
        <v>0.99212299999999964</v>
      </c>
      <c r="G220" s="4">
        <v>0.75656844230000986</v>
      </c>
      <c r="H220" s="4">
        <v>0.75190647606721994</v>
      </c>
      <c r="I220" s="4">
        <v>0.87538609806976442</v>
      </c>
      <c r="J220" s="4">
        <v>1.0995686222258554</v>
      </c>
      <c r="K220" s="4">
        <v>1.3963681621483328</v>
      </c>
      <c r="L220" s="4">
        <v>1.7175919154649952</v>
      </c>
      <c r="M220" s="4">
        <v>2.0831180038912933</v>
      </c>
      <c r="N220" s="4">
        <v>2.4253035323398748</v>
      </c>
      <c r="O220" s="4">
        <v>2.7538965494869596</v>
      </c>
      <c r="P220" s="4">
        <v>3.0597249608508985</v>
      </c>
      <c r="Q220" s="4">
        <v>3.3237618749399185</v>
      </c>
      <c r="R220" s="4">
        <v>3.556155000038637</v>
      </c>
      <c r="S220" s="4">
        <v>3.7476741950466512</v>
      </c>
      <c r="T220" s="4">
        <v>3.9280252046447206</v>
      </c>
      <c r="U220" s="4">
        <v>4.0684354105888092</v>
      </c>
      <c r="V220" s="4">
        <v>4.2177369548301078</v>
      </c>
      <c r="W220" s="4">
        <v>4.386330022680454</v>
      </c>
      <c r="X220" s="4">
        <v>4.5843687301710405</v>
      </c>
      <c r="Y220" s="4">
        <v>4.8710228781307876</v>
      </c>
      <c r="Z220" s="4">
        <v>5.2475468184956453</v>
      </c>
      <c r="AA220" s="4">
        <v>5.7640071494477567</v>
      </c>
      <c r="AB220" s="4">
        <v>6.4715820596786431</v>
      </c>
      <c r="AC220" s="4">
        <v>7.4126982392060352</v>
      </c>
      <c r="AD220" s="4">
        <v>8.6308602618820185</v>
      </c>
      <c r="AE220" s="4">
        <v>10.200386144751397</v>
      </c>
      <c r="AF220" s="4">
        <v>12.187967845466934</v>
      </c>
      <c r="AG220" s="4">
        <v>6.7255010416251908</v>
      </c>
      <c r="AH220" s="4">
        <v>2.712038926614623</v>
      </c>
      <c r="AI220" s="4">
        <v>2.8833165549848148</v>
      </c>
      <c r="AJ220" s="4">
        <v>3.1128404163939583</v>
      </c>
      <c r="AK220" s="4">
        <v>3.3723652626816749</v>
      </c>
      <c r="AL220" s="4">
        <v>3.6424638827728328</v>
      </c>
      <c r="AM220" s="4">
        <v>3.9066620309784703</v>
      </c>
      <c r="AN220" s="4">
        <v>4.1553059961809709</v>
      </c>
      <c r="AO220" s="4">
        <v>4.3781033872146189</v>
      </c>
      <c r="AP220" s="4">
        <v>4.5709453522375458</v>
      </c>
      <c r="AQ220" s="4">
        <v>4.7339719836527117</v>
      </c>
      <c r="AR220" s="4">
        <v>4.8675356340195606</v>
      </c>
      <c r="AS220" s="4">
        <v>4.9759146968161296</v>
      </c>
      <c r="AT220" s="4">
        <v>5.0646817291622348</v>
      </c>
      <c r="AU220" s="4">
        <v>5.141262331780676</v>
      </c>
      <c r="AV220" s="4">
        <v>5.2113422382487586</v>
      </c>
      <c r="AW220" s="4">
        <v>5.2841171689705799</v>
      </c>
      <c r="AX220" s="4">
        <v>5.3670110649216838</v>
      </c>
      <c r="AY220" s="4">
        <v>5.4637209444864823</v>
      </c>
      <c r="AZ220" s="4">
        <v>5.5778205252469837</v>
      </c>
      <c r="BA220" s="61">
        <v>5.7053052061595082</v>
      </c>
    </row>
    <row r="221" spans="2:53" x14ac:dyDescent="0.25">
      <c r="B221" s="112">
        <v>3</v>
      </c>
      <c r="C221" s="4">
        <v>0</v>
      </c>
      <c r="D221" s="4">
        <v>0</v>
      </c>
      <c r="E221" s="4">
        <v>0</v>
      </c>
      <c r="F221" s="4">
        <v>97.48</v>
      </c>
      <c r="G221" s="4">
        <v>0.98454799999999976</v>
      </c>
      <c r="H221" s="4">
        <v>0.75079193480000983</v>
      </c>
      <c r="I221" s="4">
        <v>0.74616556334147011</v>
      </c>
      <c r="J221" s="4">
        <v>0.86870240089423434</v>
      </c>
      <c r="K221" s="4">
        <v>1.091173259641417</v>
      </c>
      <c r="L221" s="4">
        <v>1.385706692927003</v>
      </c>
      <c r="M221" s="4">
        <v>1.7044778572689376</v>
      </c>
      <c r="N221" s="4">
        <v>2.0672131021004101</v>
      </c>
      <c r="O221" s="4">
        <v>2.4067859954442739</v>
      </c>
      <c r="P221" s="4">
        <v>2.73287015824075</v>
      </c>
      <c r="Q221" s="4">
        <v>3.0363635262521185</v>
      </c>
      <c r="R221" s="4">
        <v>3.2983844810052254</v>
      </c>
      <c r="S221" s="4">
        <v>3.5290032515908214</v>
      </c>
      <c r="T221" s="4">
        <v>3.7190601703466108</v>
      </c>
      <c r="U221" s="4">
        <v>3.8980341743740956</v>
      </c>
      <c r="V221" s="4">
        <v>4.0373723284556364</v>
      </c>
      <c r="W221" s="4">
        <v>4.1855339342037965</v>
      </c>
      <c r="X221" s="4">
        <v>4.3528397700385897</v>
      </c>
      <c r="Y221" s="4">
        <v>4.5493664238732876</v>
      </c>
      <c r="Z221" s="4">
        <v>4.8338319267045629</v>
      </c>
      <c r="AA221" s="4">
        <v>5.2074810533131988</v>
      </c>
      <c r="AB221" s="4">
        <v>5.7199981362940786</v>
      </c>
      <c r="AC221" s="4">
        <v>6.4221706116000634</v>
      </c>
      <c r="AD221" s="4">
        <v>7.3561012354454283</v>
      </c>
      <c r="AE221" s="4">
        <v>8.564962418082656</v>
      </c>
      <c r="AF221" s="4">
        <v>10.122504747942241</v>
      </c>
      <c r="AG221" s="4">
        <v>12.0949109801091</v>
      </c>
      <c r="AH221" s="4">
        <v>6.6741508860594898</v>
      </c>
      <c r="AI221" s="4">
        <v>2.691332124263397</v>
      </c>
      <c r="AJ221" s="4">
        <v>2.8613020236172226</v>
      </c>
      <c r="AK221" s="4">
        <v>3.0890734377489881</v>
      </c>
      <c r="AL221" s="4">
        <v>3.3466167749792293</v>
      </c>
      <c r="AM221" s="4">
        <v>3.6146531537483026</v>
      </c>
      <c r="AN221" s="4">
        <v>3.876834111572649</v>
      </c>
      <c r="AO221" s="4">
        <v>4.1235796447899933</v>
      </c>
      <c r="AP221" s="4">
        <v>4.3446759461028313</v>
      </c>
      <c r="AQ221" s="4">
        <v>4.5360455353366183</v>
      </c>
      <c r="AR221" s="4">
        <v>4.6978274352689233</v>
      </c>
      <c r="AS221" s="4">
        <v>4.8303713081973614</v>
      </c>
      <c r="AT221" s="4">
        <v>4.9379228814581735</v>
      </c>
      <c r="AU221" s="4">
        <v>5.0260121649061862</v>
      </c>
      <c r="AV221" s="4">
        <v>5.102008063748146</v>
      </c>
      <c r="AW221" s="4">
        <v>5.1715529001780416</v>
      </c>
      <c r="AX221" s="4">
        <v>5.243772183968769</v>
      </c>
      <c r="AY221" s="4">
        <v>5.3260331732522221</v>
      </c>
      <c r="AZ221" s="4">
        <v>5.4220046591524209</v>
      </c>
      <c r="BA221" s="61">
        <v>5.5352330734101196</v>
      </c>
    </row>
    <row r="222" spans="2:53" x14ac:dyDescent="0.25">
      <c r="B222" s="112">
        <v>4</v>
      </c>
      <c r="C222" s="4">
        <v>0</v>
      </c>
      <c r="D222" s="4">
        <v>0</v>
      </c>
      <c r="E222" s="4">
        <v>0</v>
      </c>
      <c r="F222" s="4">
        <v>0</v>
      </c>
      <c r="G222" s="4">
        <v>96.61</v>
      </c>
      <c r="H222" s="4">
        <v>0.97576099999999966</v>
      </c>
      <c r="I222" s="4">
        <v>0.74409118610000968</v>
      </c>
      <c r="J222" s="4">
        <v>0.7395061045796002</v>
      </c>
      <c r="K222" s="4">
        <v>0.86094931217061932</v>
      </c>
      <c r="L222" s="4">
        <v>1.0814346390434684</v>
      </c>
      <c r="M222" s="4">
        <v>1.3733393886302601</v>
      </c>
      <c r="N222" s="4">
        <v>1.6892655497615106</v>
      </c>
      <c r="O222" s="4">
        <v>2.0487634160229855</v>
      </c>
      <c r="P222" s="4">
        <v>2.3853056526453762</v>
      </c>
      <c r="Q222" s="4">
        <v>2.7084795443951459</v>
      </c>
      <c r="R222" s="4">
        <v>3.0092642621175334</v>
      </c>
      <c r="S222" s="4">
        <v>3.2689467040409808</v>
      </c>
      <c r="T222" s="4">
        <v>3.4975072233913544</v>
      </c>
      <c r="U222" s="4">
        <v>3.6858679016945635</v>
      </c>
      <c r="V222" s="4">
        <v>3.86324457926017</v>
      </c>
      <c r="W222" s="4">
        <v>4.0013391531811555</v>
      </c>
      <c r="X222" s="4">
        <v>4.1481784302772748</v>
      </c>
      <c r="Y222" s="4">
        <v>4.3139910769740268</v>
      </c>
      <c r="Z222" s="4">
        <v>4.508763748567894</v>
      </c>
      <c r="AA222" s="4">
        <v>4.7906904230501413</v>
      </c>
      <c r="AB222" s="4">
        <v>5.1610047657015601</v>
      </c>
      <c r="AC222" s="4">
        <v>5.668947681035811</v>
      </c>
      <c r="AD222" s="4">
        <v>6.3648533318289093</v>
      </c>
      <c r="AE222" s="4">
        <v>7.2904487110831226</v>
      </c>
      <c r="AF222" s="4">
        <v>8.488520919275393</v>
      </c>
      <c r="AG222" s="4">
        <v>10.032162327643617</v>
      </c>
      <c r="AH222" s="4">
        <v>11.986965016294009</v>
      </c>
      <c r="AI222" s="4">
        <v>6.6145847056032752</v>
      </c>
      <c r="AJ222" s="4">
        <v>2.667312233535974</v>
      </c>
      <c r="AK222" s="4">
        <v>2.8357651672308153</v>
      </c>
      <c r="AL222" s="4">
        <v>3.0615037425208218</v>
      </c>
      <c r="AM222" s="4">
        <v>3.3167485292443919</v>
      </c>
      <c r="AN222" s="4">
        <v>3.5823927080798472</v>
      </c>
      <c r="AO222" s="4">
        <v>3.8422337250618956</v>
      </c>
      <c r="AP222" s="4">
        <v>4.0867770771764587</v>
      </c>
      <c r="AQ222" s="4">
        <v>4.3059001144131566</v>
      </c>
      <c r="AR222" s="4">
        <v>4.495561747731541</v>
      </c>
      <c r="AS222" s="4">
        <v>4.6558997591437281</v>
      </c>
      <c r="AT222" s="4">
        <v>4.7872606902436097</v>
      </c>
      <c r="AU222" s="4">
        <v>4.8938523756429433</v>
      </c>
      <c r="AV222" s="4">
        <v>4.9811554703691696</v>
      </c>
      <c r="AW222" s="4">
        <v>5.0564731128304095</v>
      </c>
      <c r="AX222" s="4">
        <v>5.1253972680160089</v>
      </c>
      <c r="AY222" s="4">
        <v>5.1969720013666674</v>
      </c>
      <c r="AZ222" s="4">
        <v>5.2784988189156454</v>
      </c>
      <c r="BA222" s="61">
        <v>5.3736137681649092</v>
      </c>
    </row>
    <row r="223" spans="2:53" x14ac:dyDescent="0.25">
      <c r="B223" s="112">
        <v>5</v>
      </c>
      <c r="C223" s="4">
        <v>0</v>
      </c>
      <c r="D223" s="4">
        <v>0</v>
      </c>
      <c r="E223" s="4">
        <v>0</v>
      </c>
      <c r="F223" s="4">
        <v>0</v>
      </c>
      <c r="G223" s="4">
        <v>0</v>
      </c>
      <c r="H223" s="4">
        <v>95.52000000000001</v>
      </c>
      <c r="I223" s="4">
        <v>0.96475199999999972</v>
      </c>
      <c r="J223" s="4">
        <v>0.73569599520000961</v>
      </c>
      <c r="K223" s="4">
        <v>0.73116264475151038</v>
      </c>
      <c r="L223" s="4">
        <v>0.85123567227551566</v>
      </c>
      <c r="M223" s="4">
        <v>1.0692333787540846</v>
      </c>
      <c r="N223" s="4">
        <v>1.3578447200285939</v>
      </c>
      <c r="O223" s="4">
        <v>1.6702064518499069</v>
      </c>
      <c r="P223" s="4">
        <v>2.0256482920869021</v>
      </c>
      <c r="Q223" s="4">
        <v>2.3583934990237694</v>
      </c>
      <c r="R223" s="4">
        <v>2.6779211891173209</v>
      </c>
      <c r="S223" s="4">
        <v>2.97531231050064</v>
      </c>
      <c r="T223" s="4">
        <v>3.23206489152256</v>
      </c>
      <c r="U223" s="4">
        <v>3.4580466823138623</v>
      </c>
      <c r="V223" s="4">
        <v>3.6442821857971714</v>
      </c>
      <c r="W223" s="4">
        <v>3.8196576152668613</v>
      </c>
      <c r="X223" s="4">
        <v>3.9561941404809442</v>
      </c>
      <c r="Y223" s="4">
        <v>4.1013767069670362</v>
      </c>
      <c r="Z223" s="4">
        <v>4.265318576467851</v>
      </c>
      <c r="AA223" s="4">
        <v>4.4578937300818264</v>
      </c>
      <c r="AB223" s="4">
        <v>4.7366395736440277</v>
      </c>
      <c r="AC223" s="4">
        <v>5.1027758536364045</v>
      </c>
      <c r="AD223" s="4">
        <v>5.6049879152524662</v>
      </c>
      <c r="AE223" s="4">
        <v>6.2930420272880392</v>
      </c>
      <c r="AF223" s="4">
        <v>7.20819439895104</v>
      </c>
      <c r="AG223" s="4">
        <v>8.3927493862869849</v>
      </c>
      <c r="AH223" s="4">
        <v>9.9189746976143081</v>
      </c>
      <c r="AI223" s="4">
        <v>11.851722371973956</v>
      </c>
      <c r="AJ223" s="4">
        <v>6.539955812847789</v>
      </c>
      <c r="AK223" s="4">
        <v>2.6372183474521917</v>
      </c>
      <c r="AL223" s="4">
        <v>2.8037707149765811</v>
      </c>
      <c r="AM223" s="4">
        <v>3.0269624002234647</v>
      </c>
      <c r="AN223" s="4">
        <v>3.2793273937835044</v>
      </c>
      <c r="AO223" s="4">
        <v>3.5419744485641966</v>
      </c>
      <c r="AP223" s="4">
        <v>3.7988838155254352</v>
      </c>
      <c r="AQ223" s="4">
        <v>4.0406681131549051</v>
      </c>
      <c r="AR223" s="4">
        <v>4.2573188999973581</v>
      </c>
      <c r="AS223" s="4">
        <v>4.4448406805021925</v>
      </c>
      <c r="AT223" s="4">
        <v>4.6033696821592898</v>
      </c>
      <c r="AU223" s="4">
        <v>4.7332485367153465</v>
      </c>
      <c r="AV223" s="4">
        <v>4.8386376039893797</v>
      </c>
      <c r="AW223" s="4">
        <v>4.9249557036503795</v>
      </c>
      <c r="AX223" s="4">
        <v>4.9994235766231316</v>
      </c>
      <c r="AY223" s="4">
        <v>5.0675700966865671</v>
      </c>
      <c r="AZ223" s="4">
        <v>5.1383372898307016</v>
      </c>
      <c r="BA223" s="61">
        <v>5.2189442830226946</v>
      </c>
    </row>
    <row r="224" spans="2:53" x14ac:dyDescent="0.25">
      <c r="B224" s="112">
        <v>6</v>
      </c>
      <c r="C224" s="4">
        <v>0</v>
      </c>
      <c r="D224" s="4">
        <v>0</v>
      </c>
      <c r="E224" s="4">
        <v>0</v>
      </c>
      <c r="F224" s="4">
        <v>0</v>
      </c>
      <c r="G224" s="4">
        <v>0</v>
      </c>
      <c r="H224" s="4">
        <v>0</v>
      </c>
      <c r="I224" s="4">
        <v>94.14</v>
      </c>
      <c r="J224" s="4">
        <v>0.9508139999999996</v>
      </c>
      <c r="K224" s="4">
        <v>0.72506722140000945</v>
      </c>
      <c r="L224" s="4">
        <v>0.72059936533613045</v>
      </c>
      <c r="M224" s="4">
        <v>0.83893766947254023</v>
      </c>
      <c r="N224" s="4">
        <v>1.0537859115987178</v>
      </c>
      <c r="O224" s="4">
        <v>1.3382276166613465</v>
      </c>
      <c r="P224" s="4">
        <v>1.6460765847691605</v>
      </c>
      <c r="Q224" s="4">
        <v>1.9963832727916766</v>
      </c>
      <c r="R224" s="4">
        <v>2.3243212311358632</v>
      </c>
      <c r="S224" s="4">
        <v>2.6392326292242942</v>
      </c>
      <c r="T224" s="4">
        <v>2.9323272708388846</v>
      </c>
      <c r="U224" s="4">
        <v>3.1853704866827237</v>
      </c>
      <c r="V224" s="4">
        <v>3.4080874651698805</v>
      </c>
      <c r="W224" s="4">
        <v>3.5916323803490964</v>
      </c>
      <c r="X224" s="4">
        <v>3.7644741195689102</v>
      </c>
      <c r="Y224" s="4">
        <v>3.899038069355905</v>
      </c>
      <c r="Z224" s="4">
        <v>4.042123149014623</v>
      </c>
      <c r="AA224" s="4">
        <v>4.2036965116068199</v>
      </c>
      <c r="AB224" s="4">
        <v>4.3934894864939604</v>
      </c>
      <c r="AC224" s="4">
        <v>4.6682082230197732</v>
      </c>
      <c r="AD224" s="4">
        <v>5.0290548457007027</v>
      </c>
      <c r="AE224" s="4">
        <v>5.5240113310496977</v>
      </c>
      <c r="AF224" s="4">
        <v>6.2021249628234498</v>
      </c>
      <c r="AG224" s="4">
        <v>7.1040559120315203</v>
      </c>
      <c r="AH224" s="4">
        <v>8.2714973536961551</v>
      </c>
      <c r="AI224" s="4">
        <v>9.7756729274854575</v>
      </c>
      <c r="AJ224" s="4">
        <v>11.680497739715538</v>
      </c>
      <c r="AK224" s="4">
        <v>6.4454715266068972</v>
      </c>
      <c r="AL224" s="4">
        <v>2.5991178311259349</v>
      </c>
      <c r="AM224" s="4">
        <v>2.7632639772602108</v>
      </c>
      <c r="AN224" s="4">
        <v>2.9832311595167185</v>
      </c>
      <c r="AO224" s="4">
        <v>3.2319501764110039</v>
      </c>
      <c r="AP224" s="4">
        <v>3.4908027071590602</v>
      </c>
      <c r="AQ224" s="4">
        <v>3.7440004438187233</v>
      </c>
      <c r="AR224" s="4">
        <v>3.9822916265955062</v>
      </c>
      <c r="AS224" s="4">
        <v>4.1958124083516672</v>
      </c>
      <c r="AT224" s="4">
        <v>4.3806250174044843</v>
      </c>
      <c r="AU224" s="4">
        <v>4.5368637131331191</v>
      </c>
      <c r="AV224" s="4">
        <v>4.6648661772024989</v>
      </c>
      <c r="AW224" s="4">
        <v>4.7687326637307388</v>
      </c>
      <c r="AX224" s="4">
        <v>4.8538037054192493</v>
      </c>
      <c r="AY224" s="4">
        <v>4.9271957234432744</v>
      </c>
      <c r="AZ224" s="4">
        <v>4.9943577146364468</v>
      </c>
      <c r="BA224" s="61">
        <v>5.0641025174273686</v>
      </c>
    </row>
    <row r="225" spans="2:53" x14ac:dyDescent="0.25">
      <c r="B225" s="112">
        <v>7</v>
      </c>
      <c r="C225" s="4">
        <v>0</v>
      </c>
      <c r="D225" s="4">
        <v>0</v>
      </c>
      <c r="E225" s="4">
        <v>0</v>
      </c>
      <c r="F225" s="4">
        <v>0</v>
      </c>
      <c r="G225" s="4">
        <v>0</v>
      </c>
      <c r="H225" s="4">
        <v>0</v>
      </c>
      <c r="I225" s="4">
        <v>0</v>
      </c>
      <c r="J225" s="4">
        <v>92.45</v>
      </c>
      <c r="K225" s="4">
        <v>0.9337449999999996</v>
      </c>
      <c r="L225" s="4">
        <v>0.71205082450000923</v>
      </c>
      <c r="M225" s="4">
        <v>0.70766317532744061</v>
      </c>
      <c r="N225" s="4">
        <v>0.82387707183701231</v>
      </c>
      <c r="O225" s="4">
        <v>1.0348683612417831</v>
      </c>
      <c r="P225" s="4">
        <v>1.3142037726826161</v>
      </c>
      <c r="Q225" s="4">
        <v>1.6165262403007106</v>
      </c>
      <c r="R225" s="4">
        <v>1.9605442274228861</v>
      </c>
      <c r="S225" s="4">
        <v>2.2825950479977752</v>
      </c>
      <c r="T225" s="4">
        <v>2.5918531609495008</v>
      </c>
      <c r="U225" s="4">
        <v>2.8796861715429665</v>
      </c>
      <c r="V225" s="4">
        <v>3.1281867590165477</v>
      </c>
      <c r="W225" s="4">
        <v>3.3469055253341349</v>
      </c>
      <c r="X225" s="4">
        <v>3.5271554446916715</v>
      </c>
      <c r="Y225" s="4">
        <v>3.6968943313591005</v>
      </c>
      <c r="Z225" s="4">
        <v>3.8290425909491548</v>
      </c>
      <c r="AA225" s="4">
        <v>3.9695590092033344</v>
      </c>
      <c r="AB225" s="4">
        <v>4.1282318089871524</v>
      </c>
      <c r="AC225" s="4">
        <v>4.3146176229696902</v>
      </c>
      <c r="AD225" s="4">
        <v>4.5844046124726789</v>
      </c>
      <c r="AE225" s="4">
        <v>4.9387733214895899</v>
      </c>
      <c r="AF225" s="4">
        <v>5.4248443547434091</v>
      </c>
      <c r="AG225" s="4">
        <v>6.0907844998197147</v>
      </c>
      <c r="AH225" s="4">
        <v>6.9765239968909496</v>
      </c>
      <c r="AI225" s="4">
        <v>8.1230075456682549</v>
      </c>
      <c r="AJ225" s="4">
        <v>9.600180180008822</v>
      </c>
      <c r="AK225" s="4">
        <v>11.470809603109215</v>
      </c>
      <c r="AL225" s="4">
        <v>6.329762509398849</v>
      </c>
      <c r="AM225" s="4">
        <v>2.5524585031611715</v>
      </c>
      <c r="AN225" s="4">
        <v>2.7136578999119023</v>
      </c>
      <c r="AO225" s="4">
        <v>2.9296762343033844</v>
      </c>
      <c r="AP225" s="4">
        <v>3.173930250788159</v>
      </c>
      <c r="AQ225" s="4">
        <v>3.4281358644237847</v>
      </c>
      <c r="AR225" s="4">
        <v>3.6767881987576052</v>
      </c>
      <c r="AS225" s="4">
        <v>3.9108015814611701</v>
      </c>
      <c r="AT225" s="4">
        <v>4.1204892410464371</v>
      </c>
      <c r="AU225" s="4">
        <v>4.301984096654393</v>
      </c>
      <c r="AV225" s="4">
        <v>4.455417997441649</v>
      </c>
      <c r="AW225" s="4">
        <v>4.5811225630164758</v>
      </c>
      <c r="AX225" s="4">
        <v>4.6831244397908094</v>
      </c>
      <c r="AY225" s="4">
        <v>4.7666682872956194</v>
      </c>
      <c r="AZ225" s="4">
        <v>4.8387427728099714</v>
      </c>
      <c r="BA225" s="61">
        <v>4.9046990728504305</v>
      </c>
    </row>
    <row r="226" spans="2:53" x14ac:dyDescent="0.25">
      <c r="B226" s="112">
        <v>8</v>
      </c>
      <c r="C226" s="4">
        <v>0</v>
      </c>
      <c r="D226" s="4">
        <v>0</v>
      </c>
      <c r="E226" s="4">
        <v>0</v>
      </c>
      <c r="F226" s="4">
        <v>0</v>
      </c>
      <c r="G226" s="4">
        <v>0</v>
      </c>
      <c r="H226" s="4">
        <v>0</v>
      </c>
      <c r="I226" s="4">
        <v>0</v>
      </c>
      <c r="J226" s="4">
        <v>0</v>
      </c>
      <c r="K226" s="4">
        <v>90.410000000000011</v>
      </c>
      <c r="L226" s="4">
        <v>0.91314099999999965</v>
      </c>
      <c r="M226" s="4">
        <v>0.69633872410000908</v>
      </c>
      <c r="N226" s="4">
        <v>0.69204789271340084</v>
      </c>
      <c r="O226" s="4">
        <v>0.80569741551957041</v>
      </c>
      <c r="P226" s="4">
        <v>1.0120329750121104</v>
      </c>
      <c r="Q226" s="4">
        <v>1.2852045764005984</v>
      </c>
      <c r="R226" s="4">
        <v>1.5808560020074338</v>
      </c>
      <c r="S226" s="4">
        <v>1.9172828945516835</v>
      </c>
      <c r="T226" s="4">
        <v>2.2322273476417402</v>
      </c>
      <c r="U226" s="4">
        <v>2.5346613767598094</v>
      </c>
      <c r="V226" s="4">
        <v>2.8161430694342844</v>
      </c>
      <c r="W226" s="4">
        <v>3.0591602475141815</v>
      </c>
      <c r="X226" s="4">
        <v>3.2730527695560752</v>
      </c>
      <c r="Y226" s="4">
        <v>3.4493252975075612</v>
      </c>
      <c r="Z226" s="4">
        <v>3.6153187290229996</v>
      </c>
      <c r="AA226" s="4">
        <v>3.7445510075469239</v>
      </c>
      <c r="AB226" s="4">
        <v>3.881966793099767</v>
      </c>
      <c r="AC226" s="4">
        <v>4.0371383218012813</v>
      </c>
      <c r="AD226" s="4">
        <v>4.2194113498398025</v>
      </c>
      <c r="AE226" s="4">
        <v>4.4832452245933467</v>
      </c>
      <c r="AF226" s="4">
        <v>4.8297944401933357</v>
      </c>
      <c r="AG226" s="4">
        <v>5.3051398389654043</v>
      </c>
      <c r="AH226" s="4">
        <v>5.9563853610459754</v>
      </c>
      <c r="AI226" s="4">
        <v>6.8225801466620961</v>
      </c>
      <c r="AJ226" s="4">
        <v>7.9437654105339854</v>
      </c>
      <c r="AK226" s="4">
        <v>9.3883427806879141</v>
      </c>
      <c r="AL226" s="4">
        <v>11.217694929335902</v>
      </c>
      <c r="AM226" s="4">
        <v>6.19009008626014</v>
      </c>
      <c r="AN226" s="4">
        <v>2.4961360007658357</v>
      </c>
      <c r="AO226" s="4">
        <v>2.6537783745920507</v>
      </c>
      <c r="AP226" s="4">
        <v>2.8650300523890642</v>
      </c>
      <c r="AQ226" s="4">
        <v>3.1038943642375063</v>
      </c>
      <c r="AR226" s="4">
        <v>3.3524906814770623</v>
      </c>
      <c r="AS226" s="4">
        <v>3.5956562579737708</v>
      </c>
      <c r="AT226" s="4">
        <v>3.8245059056777113</v>
      </c>
      <c r="AU226" s="4">
        <v>4.0295666012223732</v>
      </c>
      <c r="AV226" s="4">
        <v>4.2070565946838689</v>
      </c>
      <c r="AW226" s="4">
        <v>4.3571048258377445</v>
      </c>
      <c r="AX226" s="4">
        <v>4.4800355967800929</v>
      </c>
      <c r="AY226" s="4">
        <v>4.5797867020171674</v>
      </c>
      <c r="AZ226" s="4">
        <v>4.6614870725191668</v>
      </c>
      <c r="BA226" s="61">
        <v>4.7319711637614876</v>
      </c>
    </row>
    <row r="227" spans="2:53" x14ac:dyDescent="0.25">
      <c r="B227" s="112">
        <v>9</v>
      </c>
      <c r="C227" s="4">
        <v>0</v>
      </c>
      <c r="D227" s="4">
        <v>0</v>
      </c>
      <c r="E227" s="4">
        <v>0</v>
      </c>
      <c r="F227" s="4">
        <v>0</v>
      </c>
      <c r="G227" s="4">
        <v>0</v>
      </c>
      <c r="H227" s="4">
        <v>0</v>
      </c>
      <c r="I227" s="4">
        <v>0</v>
      </c>
      <c r="J227" s="4">
        <v>0</v>
      </c>
      <c r="K227" s="4">
        <v>0</v>
      </c>
      <c r="L227" s="4">
        <v>88.050000000000011</v>
      </c>
      <c r="M227" s="4">
        <v>0.88930499999999957</v>
      </c>
      <c r="N227" s="4">
        <v>0.67816198050000887</v>
      </c>
      <c r="O227" s="4">
        <v>0.6739831540030411</v>
      </c>
      <c r="P227" s="4">
        <v>0.78466604840723564</v>
      </c>
      <c r="Q227" s="4">
        <v>0.98561556741307732</v>
      </c>
      <c r="R227" s="4">
        <v>1.2516564865841464</v>
      </c>
      <c r="S227" s="4">
        <v>1.5395904322171723</v>
      </c>
      <c r="T227" s="4">
        <v>1.8672354702497038</v>
      </c>
      <c r="U227" s="4">
        <v>2.1739588315435818</v>
      </c>
      <c r="V227" s="4">
        <v>2.4684983323050682</v>
      </c>
      <c r="W227" s="4">
        <v>2.7426324218967895</v>
      </c>
      <c r="X227" s="4">
        <v>2.9793060479330125</v>
      </c>
      <c r="Y227" s="4">
        <v>3.1876152677736136</v>
      </c>
      <c r="Z227" s="4">
        <v>3.3592864997847665</v>
      </c>
      <c r="AA227" s="4">
        <v>3.5209469537714311</v>
      </c>
      <c r="AB227" s="4">
        <v>3.6468058424345386</v>
      </c>
      <c r="AC227" s="4">
        <v>3.7806346215289732</v>
      </c>
      <c r="AD227" s="4">
        <v>3.9317556601548813</v>
      </c>
      <c r="AE227" s="4">
        <v>4.1092707593562059</v>
      </c>
      <c r="AF227" s="4">
        <v>4.3662176974388247</v>
      </c>
      <c r="AG227" s="4">
        <v>4.7037208324192363</v>
      </c>
      <c r="AH227" s="4">
        <v>5.16665814424183</v>
      </c>
      <c r="AI227" s="4">
        <v>5.8009040044253748</v>
      </c>
      <c r="AJ227" s="4">
        <v>6.6444882414953828</v>
      </c>
      <c r="AK227" s="4">
        <v>7.7364068620453201</v>
      </c>
      <c r="AL227" s="4">
        <v>9.143275985395098</v>
      </c>
      <c r="AM227" s="4">
        <v>10.924875993009913</v>
      </c>
      <c r="AN227" s="4">
        <v>6.0285082634133982</v>
      </c>
      <c r="AO227" s="4">
        <v>2.4309785960339765</v>
      </c>
      <c r="AP227" s="4">
        <v>2.5845059825553593</v>
      </c>
      <c r="AQ227" s="4">
        <v>2.7902432929195564</v>
      </c>
      <c r="AR227" s="4">
        <v>3.0228724562671432</v>
      </c>
      <c r="AS227" s="4">
        <v>3.264979587479873</v>
      </c>
      <c r="AT227" s="4">
        <v>3.501797738243452</v>
      </c>
      <c r="AU227" s="4">
        <v>3.7246736533007683</v>
      </c>
      <c r="AV227" s="4">
        <v>3.9243815865239458</v>
      </c>
      <c r="AW227" s="4">
        <v>4.0972385041689483</v>
      </c>
      <c r="AX227" s="4">
        <v>4.243369980256757</v>
      </c>
      <c r="AY227" s="4">
        <v>4.3630918515262378</v>
      </c>
      <c r="AZ227" s="4">
        <v>4.4602391230241301</v>
      </c>
      <c r="BA227" s="61">
        <v>4.5398068436601333</v>
      </c>
    </row>
    <row r="228" spans="2:53" x14ac:dyDescent="0.25">
      <c r="B228" s="112">
        <v>10</v>
      </c>
      <c r="C228" s="4">
        <v>0</v>
      </c>
      <c r="D228" s="4">
        <v>0</v>
      </c>
      <c r="E228" s="4">
        <v>0</v>
      </c>
      <c r="F228" s="4">
        <v>0</v>
      </c>
      <c r="G228" s="4">
        <v>0</v>
      </c>
      <c r="H228" s="4">
        <v>0</v>
      </c>
      <c r="I228" s="4">
        <v>0</v>
      </c>
      <c r="J228" s="4">
        <v>0</v>
      </c>
      <c r="K228" s="4">
        <v>0</v>
      </c>
      <c r="L228" s="4">
        <v>0</v>
      </c>
      <c r="M228" s="4">
        <v>85.390000000000015</v>
      </c>
      <c r="N228" s="4">
        <v>0.86243899999999962</v>
      </c>
      <c r="O228" s="4">
        <v>0.65767463390000869</v>
      </c>
      <c r="P228" s="4">
        <v>0.6536220502023814</v>
      </c>
      <c r="Q228" s="4">
        <v>0.7609612024246889</v>
      </c>
      <c r="R228" s="4">
        <v>0.95584001478026892</v>
      </c>
      <c r="S228" s="4">
        <v>1.2138438090791626</v>
      </c>
      <c r="T228" s="4">
        <v>1.4930792391484877</v>
      </c>
      <c r="U228" s="4">
        <v>1.8108260852313711</v>
      </c>
      <c r="V228" s="4">
        <v>2.1082833006871828</v>
      </c>
      <c r="W228" s="4">
        <v>2.3939247313518432</v>
      </c>
      <c r="X228" s="4">
        <v>2.6597772005197826</v>
      </c>
      <c r="Y228" s="4">
        <v>2.8893008907779665</v>
      </c>
      <c r="Z228" s="4">
        <v>3.0913170666120258</v>
      </c>
      <c r="AA228" s="4">
        <v>3.2578020921819562</v>
      </c>
      <c r="AB228" s="4">
        <v>3.414578766411613</v>
      </c>
      <c r="AC228" s="4">
        <v>3.5366354444688843</v>
      </c>
      <c r="AD228" s="4">
        <v>3.6664212417076554</v>
      </c>
      <c r="AE228" s="4">
        <v>3.812976897451736</v>
      </c>
      <c r="AF228" s="4">
        <v>3.9851292463535088</v>
      </c>
      <c r="AG228" s="4">
        <v>4.2343137897138137</v>
      </c>
      <c r="AH228" s="4">
        <v>4.5616209185721592</v>
      </c>
      <c r="AI228" s="4">
        <v>5.0105728442567843</v>
      </c>
      <c r="AJ228" s="4">
        <v>5.6256580685733422</v>
      </c>
      <c r="AK228" s="4">
        <v>6.4437575348244271</v>
      </c>
      <c r="AL228" s="4">
        <v>7.5026891760369097</v>
      </c>
      <c r="AM228" s="4">
        <v>8.8670566313786203</v>
      </c>
      <c r="AN228" s="4">
        <v>10.59483431054079</v>
      </c>
      <c r="AO228" s="4">
        <v>5.8463863783403758</v>
      </c>
      <c r="AP228" s="4">
        <v>2.3575384703616269</v>
      </c>
      <c r="AQ228" s="4">
        <v>2.5064277779716315</v>
      </c>
      <c r="AR228" s="4">
        <v>2.7059497419920606</v>
      </c>
      <c r="AS228" s="4">
        <v>2.9315511532158021</v>
      </c>
      <c r="AT228" s="4">
        <v>3.1663442018728718</v>
      </c>
      <c r="AU228" s="4">
        <v>3.396008050750805</v>
      </c>
      <c r="AV228" s="4">
        <v>3.6121508603674348</v>
      </c>
      <c r="AW228" s="4">
        <v>3.8058255953808033</v>
      </c>
      <c r="AX228" s="4">
        <v>3.9734604868936572</v>
      </c>
      <c r="AY228" s="4">
        <v>4.1151773153222546</v>
      </c>
      <c r="AZ228" s="4">
        <v>4.2312823759435032</v>
      </c>
      <c r="BA228" s="61">
        <v>4.3254948178879102</v>
      </c>
    </row>
    <row r="229" spans="2:53" x14ac:dyDescent="0.25">
      <c r="B229" s="112">
        <v>11</v>
      </c>
      <c r="C229" s="4">
        <v>0</v>
      </c>
      <c r="D229" s="4">
        <v>0</v>
      </c>
      <c r="E229" s="4">
        <v>0</v>
      </c>
      <c r="F229" s="4">
        <v>0</v>
      </c>
      <c r="G229" s="4">
        <v>0</v>
      </c>
      <c r="H229" s="4">
        <v>0</v>
      </c>
      <c r="I229" s="4">
        <v>0</v>
      </c>
      <c r="J229" s="4">
        <v>0</v>
      </c>
      <c r="K229" s="4">
        <v>0</v>
      </c>
      <c r="L229" s="4">
        <v>0</v>
      </c>
      <c r="M229" s="4">
        <v>0</v>
      </c>
      <c r="N229" s="4">
        <v>82.460000000000008</v>
      </c>
      <c r="O229" s="4">
        <v>0.83284599999999964</v>
      </c>
      <c r="P229" s="4">
        <v>0.63510774460000841</v>
      </c>
      <c r="Q229" s="4">
        <v>0.63119421782045171</v>
      </c>
      <c r="R229" s="4">
        <v>0.73485022545895118</v>
      </c>
      <c r="S229" s="4">
        <v>0.92304213161706261</v>
      </c>
      <c r="T229" s="4">
        <v>1.1721930026544998</v>
      </c>
      <c r="U229" s="4">
        <v>1.4418469851292224</v>
      </c>
      <c r="V229" s="4">
        <v>1.7486909355683202</v>
      </c>
      <c r="W229" s="4">
        <v>2.0359414565483673</v>
      </c>
      <c r="X229" s="4">
        <v>2.3117816295499822</v>
      </c>
      <c r="Y229" s="4">
        <v>2.5685118626872145</v>
      </c>
      <c r="Z229" s="4">
        <v>2.7901598718064307</v>
      </c>
      <c r="AA229" s="4">
        <v>2.985244236009224</v>
      </c>
      <c r="AB229" s="4">
        <v>3.1460166356871309</v>
      </c>
      <c r="AC229" s="4">
        <v>3.2974138081543694</v>
      </c>
      <c r="AD229" s="4">
        <v>3.4152823369352876</v>
      </c>
      <c r="AE229" s="4">
        <v>3.5406147744608649</v>
      </c>
      <c r="AF229" s="4">
        <v>3.682141643797519</v>
      </c>
      <c r="AG229" s="4">
        <v>3.8483869030836204</v>
      </c>
      <c r="AH229" s="4">
        <v>4.0890211394753608</v>
      </c>
      <c r="AI229" s="4">
        <v>4.4050973292594007</v>
      </c>
      <c r="AJ229" s="4">
        <v>4.8386442995364147</v>
      </c>
      <c r="AK229" s="4">
        <v>5.4326240114130204</v>
      </c>
      <c r="AL229" s="4">
        <v>6.2226519067996513</v>
      </c>
      <c r="AM229" s="4">
        <v>7.2452482662607283</v>
      </c>
      <c r="AN229" s="4">
        <v>8.5627999745108436</v>
      </c>
      <c r="AO229" s="4">
        <v>10.231292156542844</v>
      </c>
      <c r="AP229" s="4">
        <v>5.6457784372637008</v>
      </c>
      <c r="AQ229" s="4">
        <v>2.2766438958428359</v>
      </c>
      <c r="AR229" s="4">
        <v>2.4204243420955702</v>
      </c>
      <c r="AS229" s="4">
        <v>2.613100078752375</v>
      </c>
      <c r="AT229" s="4">
        <v>2.83096039459158</v>
      </c>
      <c r="AU229" s="4">
        <v>3.0576969538170395</v>
      </c>
      <c r="AV229" s="4">
        <v>3.2794803122720619</v>
      </c>
      <c r="AW229" s="4">
        <v>3.4882065809333489</v>
      </c>
      <c r="AX229" s="4">
        <v>3.6752357254374171</v>
      </c>
      <c r="AY229" s="4">
        <v>3.8371185355340316</v>
      </c>
      <c r="AZ229" s="4">
        <v>3.9739726129695878</v>
      </c>
      <c r="BA229" s="61">
        <v>4.0860937430647768</v>
      </c>
    </row>
    <row r="230" spans="2:53" x14ac:dyDescent="0.25">
      <c r="B230" s="112">
        <v>12</v>
      </c>
      <c r="C230" s="4">
        <v>0</v>
      </c>
      <c r="D230" s="4">
        <v>0</v>
      </c>
      <c r="E230" s="4">
        <v>0</v>
      </c>
      <c r="F230" s="4">
        <v>0</v>
      </c>
      <c r="G230" s="4">
        <v>0</v>
      </c>
      <c r="H230" s="4">
        <v>0</v>
      </c>
      <c r="I230" s="4">
        <v>0</v>
      </c>
      <c r="J230" s="4">
        <v>0</v>
      </c>
      <c r="K230" s="4">
        <v>0</v>
      </c>
      <c r="L230" s="4">
        <v>0</v>
      </c>
      <c r="M230" s="4">
        <v>0</v>
      </c>
      <c r="N230" s="4">
        <v>0</v>
      </c>
      <c r="O230" s="4">
        <v>79.310000000000016</v>
      </c>
      <c r="P230" s="4">
        <v>0.80103099999999972</v>
      </c>
      <c r="Q230" s="4">
        <v>0.61084641310000809</v>
      </c>
      <c r="R230" s="4">
        <v>0.607082384372302</v>
      </c>
      <c r="S230" s="4">
        <v>0.70677869732172471</v>
      </c>
      <c r="T230" s="4">
        <v>0.88778160876242107</v>
      </c>
      <c r="U230" s="4">
        <v>1.1274148319249135</v>
      </c>
      <c r="V230" s="4">
        <v>1.3867679407057802</v>
      </c>
      <c r="W230" s="4">
        <v>1.6818903480466103</v>
      </c>
      <c r="X230" s="4">
        <v>1.9581678015868422</v>
      </c>
      <c r="Y230" s="4">
        <v>2.2234707863158998</v>
      </c>
      <c r="Z230" s="4">
        <v>2.4703938373723382</v>
      </c>
      <c r="AA230" s="4">
        <v>2.6835748172807183</v>
      </c>
      <c r="AB230" s="4">
        <v>2.8712068925283964</v>
      </c>
      <c r="AC230" s="4">
        <v>3.0258377319469605</v>
      </c>
      <c r="AD230" s="4">
        <v>3.1714514810177423</v>
      </c>
      <c r="AE230" s="4">
        <v>3.28481739197596</v>
      </c>
      <c r="AF230" s="4">
        <v>3.4053620878303565</v>
      </c>
      <c r="AG230" s="4">
        <v>3.5414825827016885</v>
      </c>
      <c r="AH230" s="4">
        <v>3.7013772166330576</v>
      </c>
      <c r="AI230" s="4">
        <v>3.9328191434852156</v>
      </c>
      <c r="AJ230" s="4">
        <v>4.2368211154931252</v>
      </c>
      <c r="AK230" s="4">
        <v>4.6538064442909661</v>
      </c>
      <c r="AL230" s="4">
        <v>5.2250959294829817</v>
      </c>
      <c r="AM230" s="4">
        <v>5.9849444910050975</v>
      </c>
      <c r="AN230" s="4">
        <v>6.9684773223034</v>
      </c>
      <c r="AO230" s="4">
        <v>8.2356981079123823</v>
      </c>
      <c r="AP230" s="4">
        <v>9.8404533220399344</v>
      </c>
      <c r="AQ230" s="4">
        <v>5.4301077838877534</v>
      </c>
      <c r="AR230" s="4">
        <v>2.1896753259676851</v>
      </c>
      <c r="AS230" s="4">
        <v>2.3279633103516817</v>
      </c>
      <c r="AT230" s="4">
        <v>2.5132787684434983</v>
      </c>
      <c r="AU230" s="4">
        <v>2.7228167462413073</v>
      </c>
      <c r="AV230" s="4">
        <v>2.9408918919140117</v>
      </c>
      <c r="AW230" s="4">
        <v>3.1542030507676113</v>
      </c>
      <c r="AX230" s="4">
        <v>3.3549559050912432</v>
      </c>
      <c r="AY230" s="4">
        <v>3.5348404727679061</v>
      </c>
      <c r="AZ230" s="4">
        <v>3.6905393045501342</v>
      </c>
      <c r="BA230" s="61">
        <v>3.8221655097576765</v>
      </c>
    </row>
    <row r="231" spans="2:53" x14ac:dyDescent="0.25">
      <c r="B231" s="112">
        <v>13</v>
      </c>
      <c r="C231" s="4">
        <v>0</v>
      </c>
      <c r="D231" s="4">
        <v>0</v>
      </c>
      <c r="E231" s="4">
        <v>0</v>
      </c>
      <c r="F231" s="4">
        <v>0</v>
      </c>
      <c r="G231" s="4">
        <v>0</v>
      </c>
      <c r="H231" s="4">
        <v>0</v>
      </c>
      <c r="I231" s="4">
        <v>0</v>
      </c>
      <c r="J231" s="4">
        <v>0</v>
      </c>
      <c r="K231" s="4">
        <v>0</v>
      </c>
      <c r="L231" s="4">
        <v>0</v>
      </c>
      <c r="M231" s="4">
        <v>0</v>
      </c>
      <c r="N231" s="4">
        <v>0</v>
      </c>
      <c r="O231" s="4">
        <v>0</v>
      </c>
      <c r="P231" s="4">
        <v>75.980000000000018</v>
      </c>
      <c r="Q231" s="4">
        <v>0.7673979999999998</v>
      </c>
      <c r="R231" s="4">
        <v>0.58519871980000782</v>
      </c>
      <c r="S231" s="4">
        <v>0.5815927318699724</v>
      </c>
      <c r="T231" s="4">
        <v>0.677103081862371</v>
      </c>
      <c r="U231" s="4">
        <v>0.85050619888751422</v>
      </c>
      <c r="V231" s="4">
        <v>1.0800779085822083</v>
      </c>
      <c r="W231" s="4">
        <v>1.3285415223152841</v>
      </c>
      <c r="X231" s="4">
        <v>1.6112725840950883</v>
      </c>
      <c r="Y231" s="4">
        <v>1.875949937770373</v>
      </c>
      <c r="Z231" s="4">
        <v>2.1301136091827271</v>
      </c>
      <c r="AA231" s="4">
        <v>2.3666690677537545</v>
      </c>
      <c r="AB231" s="4">
        <v>2.5708991882106793</v>
      </c>
      <c r="AC231" s="4">
        <v>2.7506531294200931</v>
      </c>
      <c r="AD231" s="4">
        <v>2.8987914622787803</v>
      </c>
      <c r="AE231" s="4">
        <v>3.0382913066161654</v>
      </c>
      <c r="AF231" s="4">
        <v>3.1468973073046711</v>
      </c>
      <c r="AG231" s="4">
        <v>3.2623806762495335</v>
      </c>
      <c r="AH231" s="4">
        <v>3.3927858609718107</v>
      </c>
      <c r="AI231" s="4">
        <v>3.5459669766710342</v>
      </c>
      <c r="AJ231" s="4">
        <v>3.7676913191527763</v>
      </c>
      <c r="AK231" s="4">
        <v>4.0589291180830624</v>
      </c>
      <c r="AL231" s="4">
        <v>4.4584064258886347</v>
      </c>
      <c r="AM231" s="4">
        <v>5.0057091000140836</v>
      </c>
      <c r="AN231" s="4">
        <v>5.7336537943079984</v>
      </c>
      <c r="AO231" s="4">
        <v>6.6758908958342245</v>
      </c>
      <c r="AP231" s="4">
        <v>7.8899047060797232</v>
      </c>
      <c r="AQ231" s="4">
        <v>9.4272808398511447</v>
      </c>
      <c r="AR231" s="4">
        <v>5.2021130931760373</v>
      </c>
      <c r="AS231" s="4">
        <v>2.09773712352824</v>
      </c>
      <c r="AT231" s="4">
        <v>2.230218791079571</v>
      </c>
      <c r="AU231" s="4">
        <v>2.4077533832598288</v>
      </c>
      <c r="AV231" s="4">
        <v>2.6084934608424479</v>
      </c>
      <c r="AW231" s="4">
        <v>2.8174122550450966</v>
      </c>
      <c r="AX231" s="4">
        <v>3.0217670886057637</v>
      </c>
      <c r="AY231" s="4">
        <v>3.2140909049153028</v>
      </c>
      <c r="AZ231" s="4">
        <v>3.3864226342315664</v>
      </c>
      <c r="BA231" s="61">
        <v>3.5355841175100142</v>
      </c>
    </row>
    <row r="232" spans="2:53" x14ac:dyDescent="0.25">
      <c r="B232" s="112">
        <v>14</v>
      </c>
      <c r="C232" s="4">
        <v>0</v>
      </c>
      <c r="D232" s="4">
        <v>0</v>
      </c>
      <c r="E232" s="4">
        <v>0</v>
      </c>
      <c r="F232" s="4">
        <v>0</v>
      </c>
      <c r="G232" s="4">
        <v>0</v>
      </c>
      <c r="H232" s="4">
        <v>0</v>
      </c>
      <c r="I232" s="4">
        <v>0</v>
      </c>
      <c r="J232" s="4">
        <v>0</v>
      </c>
      <c r="K232" s="4">
        <v>0</v>
      </c>
      <c r="L232" s="4">
        <v>0</v>
      </c>
      <c r="M232" s="4">
        <v>0</v>
      </c>
      <c r="N232" s="4">
        <v>0</v>
      </c>
      <c r="O232" s="4">
        <v>0</v>
      </c>
      <c r="P232" s="4">
        <v>0</v>
      </c>
      <c r="Q232" s="4">
        <v>72.52000000000001</v>
      </c>
      <c r="R232" s="4">
        <v>0.73245199999999977</v>
      </c>
      <c r="S232" s="4">
        <v>0.55854976520000743</v>
      </c>
      <c r="T232" s="4">
        <v>0.55510798782851267</v>
      </c>
      <c r="U232" s="4">
        <v>0.64626895889259206</v>
      </c>
      <c r="V232" s="4">
        <v>0.81177559283130463</v>
      </c>
      <c r="W232" s="4">
        <v>1.0308929972411389</v>
      </c>
      <c r="X232" s="4">
        <v>1.268042000504138</v>
      </c>
      <c r="Y232" s="4">
        <v>1.537897970499813</v>
      </c>
      <c r="Z232" s="4">
        <v>1.7905223675586659</v>
      </c>
      <c r="AA232" s="4">
        <v>2.0331118575668774</v>
      </c>
      <c r="AB232" s="4">
        <v>2.2588949828047151</v>
      </c>
      <c r="AC232" s="4">
        <v>2.4538248108586265</v>
      </c>
      <c r="AD232" s="4">
        <v>2.6253930632475013</v>
      </c>
      <c r="AE232" s="4">
        <v>2.7667854283292597</v>
      </c>
      <c r="AF232" s="4">
        <v>2.8999326869676798</v>
      </c>
      <c r="AG232" s="4">
        <v>3.0035929550636316</v>
      </c>
      <c r="AH232" s="4">
        <v>3.1138174077601497</v>
      </c>
      <c r="AI232" s="4">
        <v>3.2382841621173428</v>
      </c>
      <c r="AJ232" s="4">
        <v>3.3844896702840668</v>
      </c>
      <c r="AK232" s="4">
        <v>3.5961170632397912</v>
      </c>
      <c r="AL232" s="4">
        <v>3.8740923880413751</v>
      </c>
      <c r="AM232" s="4">
        <v>4.2553781785396652</v>
      </c>
      <c r="AN232" s="4">
        <v>4.7777576195448974</v>
      </c>
      <c r="AO232" s="4">
        <v>5.4725529502923926</v>
      </c>
      <c r="AP232" s="4">
        <v>6.3718821764398257</v>
      </c>
      <c r="AQ232" s="4">
        <v>7.5306118621334761</v>
      </c>
      <c r="AR232" s="4">
        <v>8.997978501000329</v>
      </c>
      <c r="AS232" s="4">
        <v>4.9652177088329328</v>
      </c>
      <c r="AT232" s="4">
        <v>2.0022097420145823</v>
      </c>
      <c r="AU232" s="4">
        <v>2.1286584197037439</v>
      </c>
      <c r="AV232" s="4">
        <v>2.2981083884443638</v>
      </c>
      <c r="AW232" s="4">
        <v>2.4897071042418308</v>
      </c>
      <c r="AX232" s="4">
        <v>2.6891120918119293</v>
      </c>
      <c r="AY232" s="4">
        <v>2.8841609537469068</v>
      </c>
      <c r="AZ232" s="4">
        <v>3.0677266704982595</v>
      </c>
      <c r="BA232" s="61">
        <v>3.2322107059025162</v>
      </c>
    </row>
    <row r="233" spans="2:53" x14ac:dyDescent="0.25">
      <c r="B233" s="112">
        <v>15</v>
      </c>
      <c r="C233" s="4">
        <v>0</v>
      </c>
      <c r="D233" s="4">
        <v>0</v>
      </c>
      <c r="E233" s="4">
        <v>0</v>
      </c>
      <c r="F233" s="4">
        <v>0</v>
      </c>
      <c r="G233" s="4">
        <v>0</v>
      </c>
      <c r="H233" s="4">
        <v>0</v>
      </c>
      <c r="I233" s="4">
        <v>0</v>
      </c>
      <c r="J233" s="4">
        <v>0</v>
      </c>
      <c r="K233" s="4">
        <v>0</v>
      </c>
      <c r="L233" s="4">
        <v>0</v>
      </c>
      <c r="M233" s="4">
        <v>0</v>
      </c>
      <c r="N233" s="4">
        <v>0</v>
      </c>
      <c r="O233" s="4">
        <v>0</v>
      </c>
      <c r="P233" s="4">
        <v>0</v>
      </c>
      <c r="Q233" s="4">
        <v>0</v>
      </c>
      <c r="R233" s="4">
        <v>68.950000000000017</v>
      </c>
      <c r="S233" s="4">
        <v>0.69639499999999976</v>
      </c>
      <c r="T233" s="4">
        <v>0.53105358950000714</v>
      </c>
      <c r="U233" s="4">
        <v>0.52778124325394304</v>
      </c>
      <c r="V233" s="4">
        <v>0.61445456033706869</v>
      </c>
      <c r="W233" s="4">
        <v>0.77181366692937747</v>
      </c>
      <c r="X233" s="4">
        <v>0.98014440374760803</v>
      </c>
      <c r="Y233" s="4">
        <v>1.2056190834909035</v>
      </c>
      <c r="Z233" s="4">
        <v>1.4621906379752083</v>
      </c>
      <c r="AA233" s="4">
        <v>1.7023788919356042</v>
      </c>
      <c r="AB233" s="4">
        <v>1.9330262352349172</v>
      </c>
      <c r="AC233" s="4">
        <v>2.1476945541145218</v>
      </c>
      <c r="AD233" s="4">
        <v>2.3330284157294856</v>
      </c>
      <c r="AE233" s="4">
        <v>2.4961507406358967</v>
      </c>
      <c r="AF233" s="4">
        <v>2.6305826707570663</v>
      </c>
      <c r="AG233" s="4">
        <v>2.7571753828795025</v>
      </c>
      <c r="AH233" s="4">
        <v>2.8557326841097272</v>
      </c>
      <c r="AI233" s="4">
        <v>2.9605310295789069</v>
      </c>
      <c r="AJ233" s="4">
        <v>3.0788705595420685</v>
      </c>
      <c r="AK233" s="4">
        <v>3.2178786923067624</v>
      </c>
      <c r="AL233" s="4">
        <v>3.41908813445096</v>
      </c>
      <c r="AM233" s="4">
        <v>3.6833793457729294</v>
      </c>
      <c r="AN233" s="4">
        <v>4.0458952759281566</v>
      </c>
      <c r="AO233" s="4">
        <v>4.5425591266908532</v>
      </c>
      <c r="AP233" s="4">
        <v>5.2031512123918988</v>
      </c>
      <c r="AQ233" s="4">
        <v>6.0582084399548535</v>
      </c>
      <c r="AR233" s="4">
        <v>7.1598964133218868</v>
      </c>
      <c r="AS233" s="4">
        <v>8.5550278218970313</v>
      </c>
      <c r="AT233" s="4">
        <v>4.7207909683401921</v>
      </c>
      <c r="AU233" s="4">
        <v>1.903645362822745</v>
      </c>
      <c r="AV233" s="4">
        <v>2.0238692503940037</v>
      </c>
      <c r="AW233" s="4">
        <v>2.1849775700943037</v>
      </c>
      <c r="AX233" s="4">
        <v>2.3671443027781889</v>
      </c>
      <c r="AY233" s="4">
        <v>2.5567330216551647</v>
      </c>
      <c r="AZ233" s="4">
        <v>2.7421800573751964</v>
      </c>
      <c r="BA233" s="61">
        <v>2.9167092378772064</v>
      </c>
    </row>
    <row r="234" spans="2:53" x14ac:dyDescent="0.25">
      <c r="B234" s="112">
        <v>16</v>
      </c>
      <c r="C234" s="4">
        <v>0</v>
      </c>
      <c r="D234" s="4">
        <v>0</v>
      </c>
      <c r="E234" s="4">
        <v>0</v>
      </c>
      <c r="F234" s="4">
        <v>0</v>
      </c>
      <c r="G234" s="4">
        <v>0</v>
      </c>
      <c r="H234" s="4">
        <v>0</v>
      </c>
      <c r="I234" s="4">
        <v>0</v>
      </c>
      <c r="J234" s="4">
        <v>0</v>
      </c>
      <c r="K234" s="4">
        <v>0</v>
      </c>
      <c r="L234" s="4">
        <v>0</v>
      </c>
      <c r="M234" s="4">
        <v>0</v>
      </c>
      <c r="N234" s="4">
        <v>0</v>
      </c>
      <c r="O234" s="4">
        <v>0</v>
      </c>
      <c r="P234" s="4">
        <v>0</v>
      </c>
      <c r="Q234" s="4">
        <v>0</v>
      </c>
      <c r="R234" s="4">
        <v>0</v>
      </c>
      <c r="S234" s="4">
        <v>65.320000000000022</v>
      </c>
      <c r="T234" s="4">
        <v>0.65973199999999976</v>
      </c>
      <c r="U234" s="4">
        <v>0.50309529320000679</v>
      </c>
      <c r="V234" s="4">
        <v>0.49999522566131338</v>
      </c>
      <c r="W234" s="4">
        <v>0.5821054660075029</v>
      </c>
      <c r="X234" s="4">
        <v>0.73118011202069522</v>
      </c>
      <c r="Y234" s="4">
        <v>0.92854289271637069</v>
      </c>
      <c r="Z234" s="4">
        <v>1.1421470418219843</v>
      </c>
      <c r="AA234" s="4">
        <v>1.3852109133073329</v>
      </c>
      <c r="AB234" s="4">
        <v>1.6127540133608944</v>
      </c>
      <c r="AC234" s="4">
        <v>1.8312585016032603</v>
      </c>
      <c r="AD234" s="4">
        <v>2.0346252106564258</v>
      </c>
      <c r="AE234" s="4">
        <v>2.2102018290855692</v>
      </c>
      <c r="AF234" s="4">
        <v>2.3647362781484667</v>
      </c>
      <c r="AG234" s="4">
        <v>2.4920907912088697</v>
      </c>
      <c r="AH234" s="4">
        <v>2.612018796369675</v>
      </c>
      <c r="AI234" s="4">
        <v>2.7053873665851689</v>
      </c>
      <c r="AJ234" s="4">
        <v>2.8046684097475589</v>
      </c>
      <c r="AK234" s="4">
        <v>2.9167777367554448</v>
      </c>
      <c r="AL234" s="4">
        <v>3.0484675298256376</v>
      </c>
      <c r="AM234" s="4">
        <v>3.2390839295480305</v>
      </c>
      <c r="AN234" s="4">
        <v>3.4894610422898875</v>
      </c>
      <c r="AO234" s="4">
        <v>3.8328916522643537</v>
      </c>
      <c r="AP234" s="4">
        <v>4.3034077179905221</v>
      </c>
      <c r="AQ234" s="4">
        <v>4.9292217141905557</v>
      </c>
      <c r="AR234" s="4">
        <v>5.7392628759659319</v>
      </c>
      <c r="AS234" s="4">
        <v>6.7829504527655642</v>
      </c>
      <c r="AT234" s="4">
        <v>8.1046325935651069</v>
      </c>
      <c r="AU234" s="4">
        <v>4.4722562154021945</v>
      </c>
      <c r="AV234" s="4">
        <v>1.8034244394428094</v>
      </c>
      <c r="AW234" s="4">
        <v>1.917318918574856</v>
      </c>
      <c r="AX234" s="4">
        <v>2.0699453934526457</v>
      </c>
      <c r="AY234" s="4">
        <v>2.2425216222983511</v>
      </c>
      <c r="AZ234" s="4">
        <v>2.4221290931764372</v>
      </c>
      <c r="BA234" s="61">
        <v>2.5978129274510202</v>
      </c>
    </row>
    <row r="235" spans="2:53" x14ac:dyDescent="0.25">
      <c r="B235" s="112">
        <v>17</v>
      </c>
      <c r="C235" s="4">
        <v>0</v>
      </c>
      <c r="D235" s="4">
        <v>0</v>
      </c>
      <c r="E235" s="4">
        <v>0</v>
      </c>
      <c r="F235" s="4">
        <v>0</v>
      </c>
      <c r="G235" s="4">
        <v>0</v>
      </c>
      <c r="H235" s="4">
        <v>0</v>
      </c>
      <c r="I235" s="4">
        <v>0</v>
      </c>
      <c r="J235" s="4">
        <v>0</v>
      </c>
      <c r="K235" s="4">
        <v>0</v>
      </c>
      <c r="L235" s="4">
        <v>0</v>
      </c>
      <c r="M235" s="4">
        <v>0</v>
      </c>
      <c r="N235" s="4">
        <v>0</v>
      </c>
      <c r="O235" s="4">
        <v>0</v>
      </c>
      <c r="P235" s="4">
        <v>0</v>
      </c>
      <c r="Q235" s="4">
        <v>0</v>
      </c>
      <c r="R235" s="4">
        <v>0</v>
      </c>
      <c r="S235" s="4">
        <v>0</v>
      </c>
      <c r="T235" s="4">
        <v>61.630000000000017</v>
      </c>
      <c r="U235" s="4">
        <v>0.62246299999999977</v>
      </c>
      <c r="V235" s="4">
        <v>0.47467487630000638</v>
      </c>
      <c r="W235" s="4">
        <v>0.47174993505062374</v>
      </c>
      <c r="X235" s="4">
        <v>0.5492216759038947</v>
      </c>
      <c r="Y235" s="4">
        <v>0.68987492810525786</v>
      </c>
      <c r="Z235" s="4">
        <v>0.87608846414742692</v>
      </c>
      <c r="AA235" s="4">
        <v>1.0776258754973804</v>
      </c>
      <c r="AB235" s="4">
        <v>1.3069587964961868</v>
      </c>
      <c r="AC235" s="4">
        <v>1.5216477318345365</v>
      </c>
      <c r="AD235" s="4">
        <v>1.7278086566719064</v>
      </c>
      <c r="AE235" s="4">
        <v>1.9196869524304274</v>
      </c>
      <c r="AF235" s="4">
        <v>2.0853450509268772</v>
      </c>
      <c r="AG235" s="4">
        <v>2.2311496757852112</v>
      </c>
      <c r="AH235" s="4">
        <v>2.3513097896846697</v>
      </c>
      <c r="AI235" s="4">
        <v>2.4644629274381975</v>
      </c>
      <c r="AJ235" s="4">
        <v>2.5525570024899564</v>
      </c>
      <c r="AK235" s="4">
        <v>2.6462295482661062</v>
      </c>
      <c r="AL235" s="4">
        <v>2.7520056937574719</v>
      </c>
      <c r="AM235" s="4">
        <v>2.8762561828406925</v>
      </c>
      <c r="AN235" s="4">
        <v>3.0561044485310029</v>
      </c>
      <c r="AO235" s="4">
        <v>3.29233747759225</v>
      </c>
      <c r="AP235" s="4">
        <v>3.6163673075482565</v>
      </c>
      <c r="AQ235" s="4">
        <v>4.0603033934439052</v>
      </c>
      <c r="AR235" s="4">
        <v>4.6507644556883641</v>
      </c>
      <c r="AS235" s="4">
        <v>5.4150454844730618</v>
      </c>
      <c r="AT235" s="4">
        <v>6.3997739804645084</v>
      </c>
      <c r="AU235" s="4">
        <v>7.6467928160045551</v>
      </c>
      <c r="AV235" s="4">
        <v>4.2196134500189411</v>
      </c>
      <c r="AW235" s="4">
        <v>1.7015469718747755</v>
      </c>
      <c r="AX235" s="4">
        <v>1.809007424246301</v>
      </c>
      <c r="AY235" s="4">
        <v>1.9530118585193901</v>
      </c>
      <c r="AZ235" s="4">
        <v>2.1158390628023174</v>
      </c>
      <c r="BA235" s="61">
        <v>2.2853003063757473</v>
      </c>
    </row>
    <row r="236" spans="2:53" x14ac:dyDescent="0.25">
      <c r="B236" s="112">
        <v>18</v>
      </c>
      <c r="C236" s="4">
        <v>0</v>
      </c>
      <c r="D236" s="4">
        <v>0</v>
      </c>
      <c r="E236" s="4">
        <v>0</v>
      </c>
      <c r="F236" s="4">
        <v>0</v>
      </c>
      <c r="G236" s="4">
        <v>0</v>
      </c>
      <c r="H236" s="4">
        <v>0</v>
      </c>
      <c r="I236" s="4">
        <v>0</v>
      </c>
      <c r="J236" s="4">
        <v>0</v>
      </c>
      <c r="K236" s="4">
        <v>0</v>
      </c>
      <c r="L236" s="4">
        <v>0</v>
      </c>
      <c r="M236" s="4">
        <v>0</v>
      </c>
      <c r="N236" s="4">
        <v>0</v>
      </c>
      <c r="O236" s="4">
        <v>0</v>
      </c>
      <c r="P236" s="4">
        <v>0</v>
      </c>
      <c r="Q236" s="4">
        <v>0</v>
      </c>
      <c r="R236" s="4">
        <v>0</v>
      </c>
      <c r="S236" s="4">
        <v>0</v>
      </c>
      <c r="T236" s="4">
        <v>0</v>
      </c>
      <c r="U236" s="4">
        <v>57.870000000000019</v>
      </c>
      <c r="V236" s="4">
        <v>0.58448699999999987</v>
      </c>
      <c r="W236" s="4">
        <v>0.44571531870000602</v>
      </c>
      <c r="X236" s="4">
        <v>0.44296882591886416</v>
      </c>
      <c r="Y236" s="4">
        <v>0.51571407406390379</v>
      </c>
      <c r="Z236" s="4">
        <v>0.64778617701527297</v>
      </c>
      <c r="AA236" s="4">
        <v>0.82263896511782575</v>
      </c>
      <c r="AB236" s="4">
        <v>1.0118807304078112</v>
      </c>
      <c r="AC236" s="4">
        <v>1.2272222221845586</v>
      </c>
      <c r="AD236" s="4">
        <v>1.4288131468645893</v>
      </c>
      <c r="AE236" s="4">
        <v>1.6223963485575732</v>
      </c>
      <c r="AF236" s="4">
        <v>1.8025682936418763</v>
      </c>
      <c r="AG236" s="4">
        <v>1.9581197160009474</v>
      </c>
      <c r="AH236" s="4">
        <v>2.0950289102334931</v>
      </c>
      <c r="AI236" s="4">
        <v>2.2078581458551332</v>
      </c>
      <c r="AJ236" s="4">
        <v>2.3141078956814618</v>
      </c>
      <c r="AK236" s="4">
        <v>2.3968274173956479</v>
      </c>
      <c r="AL236" s="4">
        <v>2.4847850715261979</v>
      </c>
      <c r="AM236" s="4">
        <v>2.5841078938462587</v>
      </c>
      <c r="AN236" s="4">
        <v>2.7007779539346242</v>
      </c>
      <c r="AO236" s="4">
        <v>2.8696538120475279</v>
      </c>
      <c r="AP236" s="4">
        <v>3.0914744414775845</v>
      </c>
      <c r="AQ236" s="4">
        <v>3.3957354549378165</v>
      </c>
      <c r="AR236" s="4">
        <v>3.8125873337432874</v>
      </c>
      <c r="AS236" s="4">
        <v>4.3670248101685161</v>
      </c>
      <c r="AT236" s="4">
        <v>5.0846776275589178</v>
      </c>
      <c r="AU236" s="4">
        <v>6.0093285777945988</v>
      </c>
      <c r="AV236" s="4">
        <v>7.1802677310106056</v>
      </c>
      <c r="AW236" s="4">
        <v>3.962178003449556</v>
      </c>
      <c r="AX236" s="4">
        <v>1.5977368694206273</v>
      </c>
      <c r="AY236" s="4">
        <v>1.6986412403234374</v>
      </c>
      <c r="AZ236" s="4">
        <v>1.8338600722459373</v>
      </c>
      <c r="BA236" s="61">
        <v>1.9867533111207223</v>
      </c>
    </row>
    <row r="237" spans="2:53" x14ac:dyDescent="0.25">
      <c r="B237" s="112">
        <v>19</v>
      </c>
      <c r="C237" s="4">
        <v>0</v>
      </c>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4">
        <v>0</v>
      </c>
      <c r="U237" s="4">
        <v>0</v>
      </c>
      <c r="V237" s="4">
        <v>54.020000000000017</v>
      </c>
      <c r="W237" s="4">
        <v>0.54560199999999992</v>
      </c>
      <c r="X237" s="4">
        <v>0.41606258020000564</v>
      </c>
      <c r="Y237" s="4">
        <v>0.41349880726001459</v>
      </c>
      <c r="Z237" s="4">
        <v>0.48140442856284921</v>
      </c>
      <c r="AA237" s="4">
        <v>0.60468998241515548</v>
      </c>
      <c r="AB237" s="4">
        <v>0.76791008978166486</v>
      </c>
      <c r="AC237" s="4">
        <v>0.94456189833471516</v>
      </c>
      <c r="AD237" s="4">
        <v>1.1455770596580241</v>
      </c>
      <c r="AE237" s="4">
        <v>1.3337564574671699</v>
      </c>
      <c r="AF237" s="4">
        <v>1.5144608734936946</v>
      </c>
      <c r="AG237" s="4">
        <v>1.6826462627014716</v>
      </c>
      <c r="AH237" s="4">
        <v>1.8278490938028544</v>
      </c>
      <c r="AI237" s="4">
        <v>1.955649934868037</v>
      </c>
      <c r="AJ237" s="4">
        <v>2.0609728190615915</v>
      </c>
      <c r="AK237" s="4">
        <v>2.1601539402922509</v>
      </c>
      <c r="AL237" s="4">
        <v>2.2373702624453586</v>
      </c>
      <c r="AM237" s="4">
        <v>2.319476232311132</v>
      </c>
      <c r="AN237" s="4">
        <v>2.4121912636180216</v>
      </c>
      <c r="AO237" s="4">
        <v>2.5210994482728255</v>
      </c>
      <c r="AP237" s="4">
        <v>2.6787402613929059</v>
      </c>
      <c r="AQ237" s="4">
        <v>2.8858035135410249</v>
      </c>
      <c r="AR237" s="4">
        <v>3.1698225207489346</v>
      </c>
      <c r="AS237" s="4">
        <v>3.5589419002732399</v>
      </c>
      <c r="AT237" s="4">
        <v>4.076493524197395</v>
      </c>
      <c r="AU237" s="4">
        <v>4.7464020293888503</v>
      </c>
      <c r="AV237" s="4">
        <v>5.6095374075075899</v>
      </c>
      <c r="AW237" s="4">
        <v>6.7025758221737153</v>
      </c>
      <c r="AX237" s="4">
        <v>3.6985805382122865</v>
      </c>
      <c r="AY237" s="4">
        <v>1.4914419506843319</v>
      </c>
      <c r="AZ237" s="4">
        <v>1.5856333126364626</v>
      </c>
      <c r="BA237" s="61">
        <v>1.7118562485350879</v>
      </c>
    </row>
    <row r="238" spans="2:53" x14ac:dyDescent="0.25">
      <c r="B238" s="112">
        <v>20</v>
      </c>
      <c r="C238" s="4">
        <v>0</v>
      </c>
      <c r="D238" s="4">
        <v>0</v>
      </c>
      <c r="E238" s="4">
        <v>0</v>
      </c>
      <c r="F238" s="4">
        <v>0</v>
      </c>
      <c r="G238" s="4">
        <v>0</v>
      </c>
      <c r="H238" s="4">
        <v>0</v>
      </c>
      <c r="I238" s="4">
        <v>0</v>
      </c>
      <c r="J238" s="4">
        <v>0</v>
      </c>
      <c r="K238" s="4">
        <v>0</v>
      </c>
      <c r="L238" s="4">
        <v>0</v>
      </c>
      <c r="M238" s="4">
        <v>0</v>
      </c>
      <c r="N238" s="4">
        <v>0</v>
      </c>
      <c r="O238" s="4">
        <v>0</v>
      </c>
      <c r="P238" s="4">
        <v>0</v>
      </c>
      <c r="Q238" s="4">
        <v>0</v>
      </c>
      <c r="R238" s="4">
        <v>0</v>
      </c>
      <c r="S238" s="4">
        <v>0</v>
      </c>
      <c r="T238" s="4">
        <v>0</v>
      </c>
      <c r="U238" s="4">
        <v>0</v>
      </c>
      <c r="V238" s="4">
        <v>0</v>
      </c>
      <c r="W238" s="4">
        <v>50.000000000000014</v>
      </c>
      <c r="X238" s="4">
        <v>0.50499999999999989</v>
      </c>
      <c r="Y238" s="4">
        <v>0.38510050000000523</v>
      </c>
      <c r="Z238" s="4">
        <v>0.38272751504999497</v>
      </c>
      <c r="AA238" s="4">
        <v>0.44557981170200778</v>
      </c>
      <c r="AB238" s="4">
        <v>0.55969083896256522</v>
      </c>
      <c r="AC238" s="4">
        <v>0.71076461475533581</v>
      </c>
      <c r="AD238" s="4">
        <v>0.87427054640384594</v>
      </c>
      <c r="AE238" s="4">
        <v>1.0603267860588894</v>
      </c>
      <c r="AF238" s="4">
        <v>1.2345024597067473</v>
      </c>
      <c r="AG238" s="4">
        <v>1.4017594164140084</v>
      </c>
      <c r="AH238" s="4">
        <v>1.5574289732520099</v>
      </c>
      <c r="AI238" s="4">
        <v>1.6918262623128975</v>
      </c>
      <c r="AJ238" s="4">
        <v>1.8101165631877425</v>
      </c>
      <c r="AK238" s="4">
        <v>1.9076016466693737</v>
      </c>
      <c r="AL238" s="4">
        <v>1.9994020180416985</v>
      </c>
      <c r="AM238" s="4">
        <v>2.0708721422115501</v>
      </c>
      <c r="AN238" s="4">
        <v>2.146868041754102</v>
      </c>
      <c r="AO238" s="4">
        <v>2.2326835094576283</v>
      </c>
      <c r="AP238" s="4">
        <v>2.3334870865168691</v>
      </c>
      <c r="AQ238" s="4">
        <v>2.4793967617483395</v>
      </c>
      <c r="AR238" s="4">
        <v>2.6710510121631108</v>
      </c>
      <c r="AS238" s="4">
        <v>2.9339342102452188</v>
      </c>
      <c r="AT238" s="4">
        <v>3.2940965385720471</v>
      </c>
      <c r="AU238" s="4">
        <v>3.773133584040536</v>
      </c>
      <c r="AV238" s="4">
        <v>4.3931895866242598</v>
      </c>
      <c r="AW238" s="4">
        <v>5.1920931206105054</v>
      </c>
      <c r="AX238" s="4">
        <v>6.2037910238557155</v>
      </c>
      <c r="AY238" s="4">
        <v>3.4233437043801245</v>
      </c>
      <c r="AZ238" s="4">
        <v>1.3804534900817584</v>
      </c>
      <c r="BA238" s="61">
        <v>1.4676354245061667</v>
      </c>
    </row>
    <row r="239" spans="2:53" x14ac:dyDescent="0.25">
      <c r="B239" s="112">
        <v>21</v>
      </c>
      <c r="C239" s="4">
        <v>0</v>
      </c>
      <c r="D239" s="4">
        <v>0</v>
      </c>
      <c r="E239" s="4">
        <v>0</v>
      </c>
      <c r="F239" s="4">
        <v>0</v>
      </c>
      <c r="G239" s="4">
        <v>0</v>
      </c>
      <c r="H239" s="4">
        <v>0</v>
      </c>
      <c r="I239" s="4">
        <v>0</v>
      </c>
      <c r="J239" s="4">
        <v>0</v>
      </c>
      <c r="K239" s="4">
        <v>0</v>
      </c>
      <c r="L239" s="4">
        <v>0</v>
      </c>
      <c r="M239" s="4">
        <v>0</v>
      </c>
      <c r="N239" s="4">
        <v>0</v>
      </c>
      <c r="O239" s="4">
        <v>0</v>
      </c>
      <c r="P239" s="4">
        <v>0</v>
      </c>
      <c r="Q239" s="4">
        <v>0</v>
      </c>
      <c r="R239" s="4">
        <v>0</v>
      </c>
      <c r="S239" s="4">
        <v>0</v>
      </c>
      <c r="T239" s="4">
        <v>0</v>
      </c>
      <c r="U239" s="4">
        <v>0</v>
      </c>
      <c r="V239" s="4">
        <v>0</v>
      </c>
      <c r="W239" s="4">
        <v>0</v>
      </c>
      <c r="X239" s="4">
        <v>45.730000000000011</v>
      </c>
      <c r="Y239" s="4">
        <v>0.46187299999999987</v>
      </c>
      <c r="Z239" s="4">
        <v>0.35221291730000476</v>
      </c>
      <c r="AA239" s="4">
        <v>0.35004258526472537</v>
      </c>
      <c r="AB239" s="4">
        <v>0.40752729578265628</v>
      </c>
      <c r="AC239" s="4">
        <v>0.51189324131516212</v>
      </c>
      <c r="AD239" s="4">
        <v>0.65006531665523015</v>
      </c>
      <c r="AE239" s="4">
        <v>0.79960784174095745</v>
      </c>
      <c r="AF239" s="4">
        <v>0.9697748785294602</v>
      </c>
      <c r="AG239" s="4">
        <v>1.1290759496477911</v>
      </c>
      <c r="AH239" s="4">
        <v>1.2820491622522521</v>
      </c>
      <c r="AI239" s="4">
        <v>1.4244245389362882</v>
      </c>
      <c r="AJ239" s="4">
        <v>1.547344299511376</v>
      </c>
      <c r="AK239" s="4">
        <v>1.6555326086915092</v>
      </c>
      <c r="AL239" s="4">
        <v>1.7446924660438092</v>
      </c>
      <c r="AM239" s="4">
        <v>1.8286530857009373</v>
      </c>
      <c r="AN239" s="4">
        <v>1.8940196612666838</v>
      </c>
      <c r="AO239" s="4">
        <v>1.9635255109883016</v>
      </c>
      <c r="AP239" s="4">
        <v>2.0420123377499468</v>
      </c>
      <c r="AQ239" s="4">
        <v>2.1342072893283284</v>
      </c>
      <c r="AR239" s="4">
        <v>2.2676562782950311</v>
      </c>
      <c r="AS239" s="4">
        <v>2.4429432557243809</v>
      </c>
      <c r="AT239" s="4">
        <v>2.6833762286902769</v>
      </c>
      <c r="AU239" s="4">
        <v>3.012780694177994</v>
      </c>
      <c r="AV239" s="4">
        <v>3.450907975963474</v>
      </c>
      <c r="AW239" s="4">
        <v>4.0180111959265483</v>
      </c>
      <c r="AX239" s="4">
        <v>4.7486883681103684</v>
      </c>
      <c r="AY239" s="4">
        <v>5.6739872704184373</v>
      </c>
      <c r="AZ239" s="4">
        <v>3.1309901520260617</v>
      </c>
      <c r="BA239" s="61">
        <v>1.2625627620287763</v>
      </c>
    </row>
    <row r="240" spans="2:53" x14ac:dyDescent="0.25">
      <c r="B240" s="112">
        <v>22</v>
      </c>
      <c r="C240" s="4">
        <v>0</v>
      </c>
      <c r="D240" s="4">
        <v>0</v>
      </c>
      <c r="E240" s="4">
        <v>0</v>
      </c>
      <c r="F240" s="4">
        <v>0</v>
      </c>
      <c r="G240" s="4">
        <v>0</v>
      </c>
      <c r="H240" s="4">
        <v>0</v>
      </c>
      <c r="I240" s="4">
        <v>0</v>
      </c>
      <c r="J240" s="4">
        <v>0</v>
      </c>
      <c r="K240" s="4">
        <v>0</v>
      </c>
      <c r="L240" s="4">
        <v>0</v>
      </c>
      <c r="M240" s="4">
        <v>0</v>
      </c>
      <c r="N240" s="4">
        <v>0</v>
      </c>
      <c r="O240" s="4">
        <v>0</v>
      </c>
      <c r="P240" s="4">
        <v>0</v>
      </c>
      <c r="Q240" s="4">
        <v>0</v>
      </c>
      <c r="R240" s="4">
        <v>0</v>
      </c>
      <c r="S240" s="4">
        <v>0</v>
      </c>
      <c r="T240" s="4">
        <v>0</v>
      </c>
      <c r="U240" s="4">
        <v>0</v>
      </c>
      <c r="V240" s="4">
        <v>0</v>
      </c>
      <c r="W240" s="4">
        <v>0</v>
      </c>
      <c r="X240" s="4">
        <v>0</v>
      </c>
      <c r="Y240" s="4">
        <v>41.080000000000013</v>
      </c>
      <c r="Z240" s="4">
        <v>0.41490799999999989</v>
      </c>
      <c r="AA240" s="4">
        <v>0.31639857080000428</v>
      </c>
      <c r="AB240" s="4">
        <v>0.31444892636507582</v>
      </c>
      <c r="AC240" s="4">
        <v>0.36608837329436955</v>
      </c>
      <c r="AD240" s="4">
        <v>0.45984199329164355</v>
      </c>
      <c r="AE240" s="4">
        <v>0.58396420748298394</v>
      </c>
      <c r="AF240" s="4">
        <v>0.71830068092539978</v>
      </c>
      <c r="AG240" s="4">
        <v>0.87116448742598351</v>
      </c>
      <c r="AH240" s="4">
        <v>1.0142672208950636</v>
      </c>
      <c r="AI240" s="4">
        <v>1.1516855365257492</v>
      </c>
      <c r="AJ240" s="4">
        <v>1.2795836444238513</v>
      </c>
      <c r="AK240" s="4">
        <v>1.3900044571162764</v>
      </c>
      <c r="AL240" s="4">
        <v>1.4871917683150491</v>
      </c>
      <c r="AM240" s="4">
        <v>1.5672855129035574</v>
      </c>
      <c r="AN240" s="4">
        <v>1.6427086980230594</v>
      </c>
      <c r="AO240" s="4">
        <v>1.7014285520410095</v>
      </c>
      <c r="AP240" s="4">
        <v>1.7638667831051702</v>
      </c>
      <c r="AQ240" s="4">
        <v>1.8343727713703875</v>
      </c>
      <c r="AR240" s="4">
        <v>1.9171929902822595</v>
      </c>
      <c r="AS240" s="4">
        <v>2.0370723794524355</v>
      </c>
      <c r="AT240" s="4">
        <v>2.1945355115932115</v>
      </c>
      <c r="AU240" s="4">
        <v>2.4105203471374717</v>
      </c>
      <c r="AV240" s="4">
        <v>2.7064297160907937</v>
      </c>
      <c r="AW240" s="4">
        <v>3.1000065526477041</v>
      </c>
      <c r="AX240" s="4">
        <v>3.609444564370492</v>
      </c>
      <c r="AY240" s="4">
        <v>4.265823707893591</v>
      </c>
      <c r="AZ240" s="4">
        <v>5.0970347051998557</v>
      </c>
      <c r="BA240" s="61">
        <v>2.8126191875187101</v>
      </c>
    </row>
    <row r="241" spans="2:53" x14ac:dyDescent="0.25">
      <c r="B241" s="112">
        <v>23</v>
      </c>
      <c r="C241" s="4">
        <v>0</v>
      </c>
      <c r="D241" s="4">
        <v>0</v>
      </c>
      <c r="E241" s="4">
        <v>0</v>
      </c>
      <c r="F241" s="4">
        <v>0</v>
      </c>
      <c r="G241" s="4">
        <v>0</v>
      </c>
      <c r="H241" s="4">
        <v>0</v>
      </c>
      <c r="I241" s="4">
        <v>0</v>
      </c>
      <c r="J241" s="4">
        <v>0</v>
      </c>
      <c r="K241" s="4">
        <v>0</v>
      </c>
      <c r="L241" s="4">
        <v>0</v>
      </c>
      <c r="M241" s="4">
        <v>0</v>
      </c>
      <c r="N241" s="4">
        <v>0</v>
      </c>
      <c r="O241" s="4">
        <v>0</v>
      </c>
      <c r="P241" s="4">
        <v>0</v>
      </c>
      <c r="Q241" s="4">
        <v>0</v>
      </c>
      <c r="R241" s="4">
        <v>0</v>
      </c>
      <c r="S241" s="4">
        <v>0</v>
      </c>
      <c r="T241" s="4">
        <v>0</v>
      </c>
      <c r="U241" s="4">
        <v>0</v>
      </c>
      <c r="V241" s="4">
        <v>0</v>
      </c>
      <c r="W241" s="4">
        <v>0</v>
      </c>
      <c r="X241" s="4">
        <v>0</v>
      </c>
      <c r="Y241" s="4">
        <v>0</v>
      </c>
      <c r="Z241" s="4">
        <v>35.870000000000012</v>
      </c>
      <c r="AA241" s="4">
        <v>0.36228699999999991</v>
      </c>
      <c r="AB241" s="4">
        <v>0.27627109870000377</v>
      </c>
      <c r="AC241" s="4">
        <v>0.27456871929686638</v>
      </c>
      <c r="AD241" s="4">
        <v>0.31965895691502039</v>
      </c>
      <c r="AE241" s="4">
        <v>0.40152220787174425</v>
      </c>
      <c r="AF241" s="4">
        <v>0.50990253462547797</v>
      </c>
      <c r="AG241" s="4">
        <v>0.62720168999011905</v>
      </c>
      <c r="AH241" s="4">
        <v>0.76067843631864729</v>
      </c>
      <c r="AI241" s="4">
        <v>0.88563206459362054</v>
      </c>
      <c r="AJ241" s="4">
        <v>1.0056222053354096</v>
      </c>
      <c r="AK241" s="4">
        <v>1.117299545410992</v>
      </c>
      <c r="AL241" s="4">
        <v>1.2137161605832725</v>
      </c>
      <c r="AM241" s="4">
        <v>1.2985776224308865</v>
      </c>
      <c r="AN241" s="4">
        <v>1.3685134213206087</v>
      </c>
      <c r="AO241" s="4">
        <v>1.4343710077431144</v>
      </c>
      <c r="AP241" s="4">
        <v>1.4856436748225661</v>
      </c>
      <c r="AQ241" s="4">
        <v>1.5401631331543928</v>
      </c>
      <c r="AR241" s="4">
        <v>1.6017271496849026</v>
      </c>
      <c r="AS241" s="4">
        <v>1.674043635867202</v>
      </c>
      <c r="AT241" s="4">
        <v>1.7787192368782587</v>
      </c>
      <c r="AU241" s="4">
        <v>1.9162119961258155</v>
      </c>
      <c r="AV241" s="4">
        <v>2.1048044024299202</v>
      </c>
      <c r="AW241" s="4">
        <v>2.3631848567715865</v>
      </c>
      <c r="AX241" s="4">
        <v>2.7068460331906805</v>
      </c>
      <c r="AY241" s="4">
        <v>3.1516742094442445</v>
      </c>
      <c r="AZ241" s="4">
        <v>3.7248076047259766</v>
      </c>
      <c r="BA241" s="61">
        <v>4.4505996805140908</v>
      </c>
    </row>
    <row r="242" spans="2:53" x14ac:dyDescent="0.25">
      <c r="B242" s="112">
        <v>24</v>
      </c>
      <c r="C242" s="4">
        <v>0</v>
      </c>
      <c r="D242" s="4">
        <v>0</v>
      </c>
      <c r="E242" s="4">
        <v>0</v>
      </c>
      <c r="F242" s="4">
        <v>0</v>
      </c>
      <c r="G242" s="4">
        <v>0</v>
      </c>
      <c r="H242" s="4">
        <v>0</v>
      </c>
      <c r="I242" s="4">
        <v>0</v>
      </c>
      <c r="J242" s="4">
        <v>0</v>
      </c>
      <c r="K242" s="4">
        <v>0</v>
      </c>
      <c r="L242" s="4">
        <v>0</v>
      </c>
      <c r="M242" s="4">
        <v>0</v>
      </c>
      <c r="N242" s="4">
        <v>0</v>
      </c>
      <c r="O242" s="4">
        <v>0</v>
      </c>
      <c r="P242" s="4">
        <v>0</v>
      </c>
      <c r="Q242" s="4">
        <v>0</v>
      </c>
      <c r="R242" s="4">
        <v>0</v>
      </c>
      <c r="S242" s="4">
        <v>0</v>
      </c>
      <c r="T242" s="4">
        <v>0</v>
      </c>
      <c r="U242" s="4">
        <v>0</v>
      </c>
      <c r="V242" s="4">
        <v>0</v>
      </c>
      <c r="W242" s="4">
        <v>0</v>
      </c>
      <c r="X242" s="4">
        <v>0</v>
      </c>
      <c r="Y242" s="4">
        <v>0</v>
      </c>
      <c r="Z242" s="4">
        <v>0</v>
      </c>
      <c r="AA242" s="4">
        <v>29.880000000000006</v>
      </c>
      <c r="AB242" s="4">
        <v>0.30178799999999989</v>
      </c>
      <c r="AC242" s="4">
        <v>0.23013605880000312</v>
      </c>
      <c r="AD242" s="4">
        <v>0.22871796299387698</v>
      </c>
      <c r="AE242" s="4">
        <v>0.26627849547311983</v>
      </c>
      <c r="AF242" s="4">
        <v>0.33447124536402895</v>
      </c>
      <c r="AG242" s="4">
        <v>0.42475293377778872</v>
      </c>
      <c r="AH242" s="4">
        <v>0.52246407853093824</v>
      </c>
      <c r="AI242" s="4">
        <v>0.63365128734879228</v>
      </c>
      <c r="AJ242" s="4">
        <v>0.73773866992075221</v>
      </c>
      <c r="AK242" s="4">
        <v>0.83769142724901136</v>
      </c>
      <c r="AL242" s="4">
        <v>0.93071955441540111</v>
      </c>
      <c r="AM242" s="4">
        <v>1.0110353743581872</v>
      </c>
      <c r="AN242" s="4">
        <v>1.0817256581609949</v>
      </c>
      <c r="AO242" s="4">
        <v>1.1399827440496177</v>
      </c>
      <c r="AP242" s="4">
        <v>1.194842645981719</v>
      </c>
      <c r="AQ242" s="4">
        <v>1.2375531921856222</v>
      </c>
      <c r="AR242" s="4">
        <v>1.2829683417522513</v>
      </c>
      <c r="AS242" s="4">
        <v>1.3342516652518785</v>
      </c>
      <c r="AT242" s="4">
        <v>1.3944918829024808</v>
      </c>
      <c r="AU242" s="4">
        <v>1.4816875048208076</v>
      </c>
      <c r="AV242" s="4">
        <v>1.5962200848686747</v>
      </c>
      <c r="AW242" s="4">
        <v>1.7533190840425428</v>
      </c>
      <c r="AX242" s="4">
        <v>1.9685520914506551</v>
      </c>
      <c r="AY242" s="4">
        <v>2.254824629822624</v>
      </c>
      <c r="AZ242" s="4">
        <v>2.625370096966658</v>
      </c>
      <c r="BA242" s="61">
        <v>3.102794848876838</v>
      </c>
    </row>
    <row r="243" spans="2:53" x14ac:dyDescent="0.25">
      <c r="B243" s="112">
        <v>25</v>
      </c>
      <c r="C243" s="4">
        <v>0</v>
      </c>
      <c r="D243" s="4">
        <v>0</v>
      </c>
      <c r="E243" s="4">
        <v>0</v>
      </c>
      <c r="F243" s="4">
        <v>0</v>
      </c>
      <c r="G243" s="4">
        <v>0</v>
      </c>
      <c r="H243" s="4">
        <v>0</v>
      </c>
      <c r="I243" s="4">
        <v>0</v>
      </c>
      <c r="J243" s="4">
        <v>0</v>
      </c>
      <c r="K243" s="4">
        <v>0</v>
      </c>
      <c r="L243" s="4">
        <v>0</v>
      </c>
      <c r="M243" s="4">
        <v>0</v>
      </c>
      <c r="N243" s="4">
        <v>0</v>
      </c>
      <c r="O243" s="4">
        <v>0</v>
      </c>
      <c r="P243" s="4">
        <v>0</v>
      </c>
      <c r="Q243" s="4">
        <v>0</v>
      </c>
      <c r="R243" s="4">
        <v>0</v>
      </c>
      <c r="S243" s="4">
        <v>0</v>
      </c>
      <c r="T243" s="4">
        <v>0</v>
      </c>
      <c r="U243" s="4">
        <v>0</v>
      </c>
      <c r="V243" s="4">
        <v>0</v>
      </c>
      <c r="W243" s="4">
        <v>0</v>
      </c>
      <c r="X243" s="4">
        <v>0</v>
      </c>
      <c r="Y243" s="4">
        <v>0</v>
      </c>
      <c r="Z243" s="4">
        <v>0</v>
      </c>
      <c r="AA243" s="4">
        <v>0</v>
      </c>
      <c r="AB243" s="4">
        <v>22.850000000000005</v>
      </c>
      <c r="AC243" s="4">
        <v>0.23078499999999991</v>
      </c>
      <c r="AD243" s="4">
        <v>0.17599092850000239</v>
      </c>
      <c r="AE243" s="4">
        <v>0.17490647437784768</v>
      </c>
      <c r="AF243" s="4">
        <v>0.20362997394781754</v>
      </c>
      <c r="AG243" s="4">
        <v>0.25577871340589226</v>
      </c>
      <c r="AH243" s="4">
        <v>0.32481942894318849</v>
      </c>
      <c r="AI243" s="4">
        <v>0.39954163970655748</v>
      </c>
      <c r="AJ243" s="4">
        <v>0.48456934122891243</v>
      </c>
      <c r="AK243" s="4">
        <v>0.56416762408598353</v>
      </c>
      <c r="AL243" s="4">
        <v>0.64060405330120174</v>
      </c>
      <c r="AM243" s="4">
        <v>0.71174504077616851</v>
      </c>
      <c r="AN243" s="4">
        <v>0.77316460187699387</v>
      </c>
      <c r="AO243" s="4">
        <v>0.82722326937679824</v>
      </c>
      <c r="AP243" s="4">
        <v>0.87177395252790379</v>
      </c>
      <c r="AQ243" s="4">
        <v>0.91372672224505613</v>
      </c>
      <c r="AR243" s="4">
        <v>0.94638856899067825</v>
      </c>
      <c r="AS243" s="4">
        <v>0.98111869508162453</v>
      </c>
      <c r="AT243" s="4">
        <v>1.0203363638221359</v>
      </c>
      <c r="AU243" s="4">
        <v>1.066403598538209</v>
      </c>
      <c r="AV243" s="4">
        <v>1.1330843201189911</v>
      </c>
      <c r="AW243" s="4">
        <v>1.2206703125585414</v>
      </c>
      <c r="AX243" s="4">
        <v>1.3408079340820649</v>
      </c>
      <c r="AY243" s="4">
        <v>1.5054021181274253</v>
      </c>
      <c r="AZ243" s="4">
        <v>1.7243220479065247</v>
      </c>
      <c r="BA243" s="61">
        <v>2.007687641087287</v>
      </c>
    </row>
    <row r="244" spans="2:53" x14ac:dyDescent="0.25">
      <c r="B244" s="112">
        <v>26</v>
      </c>
      <c r="C244" s="4">
        <v>0</v>
      </c>
      <c r="D244" s="4">
        <v>0</v>
      </c>
      <c r="E244" s="4">
        <v>0</v>
      </c>
      <c r="F244" s="4">
        <v>0</v>
      </c>
      <c r="G244" s="4">
        <v>0</v>
      </c>
      <c r="H244" s="4">
        <v>0</v>
      </c>
      <c r="I244" s="4">
        <v>0</v>
      </c>
      <c r="J244" s="4">
        <v>0</v>
      </c>
      <c r="K244" s="4">
        <v>0</v>
      </c>
      <c r="L244" s="4">
        <v>0</v>
      </c>
      <c r="M244" s="4">
        <v>0</v>
      </c>
      <c r="N244" s="4">
        <v>0</v>
      </c>
      <c r="O244" s="4">
        <v>0</v>
      </c>
      <c r="P244" s="4">
        <v>0</v>
      </c>
      <c r="Q244" s="4">
        <v>0</v>
      </c>
      <c r="R244" s="4">
        <v>0</v>
      </c>
      <c r="S244" s="4">
        <v>0</v>
      </c>
      <c r="T244" s="4">
        <v>0</v>
      </c>
      <c r="U244" s="4">
        <v>0</v>
      </c>
      <c r="V244" s="4">
        <v>0</v>
      </c>
      <c r="W244" s="4">
        <v>0</v>
      </c>
      <c r="X244" s="4">
        <v>0</v>
      </c>
      <c r="Y244" s="4">
        <v>0</v>
      </c>
      <c r="Z244" s="4">
        <v>0</v>
      </c>
      <c r="AA244" s="4">
        <v>0</v>
      </c>
      <c r="AB244" s="4">
        <v>0</v>
      </c>
      <c r="AC244" s="4">
        <v>14.450000000000001</v>
      </c>
      <c r="AD244" s="4">
        <v>0.14594499999999991</v>
      </c>
      <c r="AE244" s="4">
        <v>0.11129404450000149</v>
      </c>
      <c r="AF244" s="4">
        <v>0.11060825184944852</v>
      </c>
      <c r="AG244" s="4">
        <v>0.12877256558188022</v>
      </c>
      <c r="AH244" s="4">
        <v>0.16175065246018128</v>
      </c>
      <c r="AI244" s="4">
        <v>0.20541097366429203</v>
      </c>
      <c r="AJ244" s="4">
        <v>0.25266418791071138</v>
      </c>
      <c r="AK244" s="4">
        <v>0.30643444117101898</v>
      </c>
      <c r="AL244" s="4">
        <v>0.35677121085524993</v>
      </c>
      <c r="AM244" s="4">
        <v>0.4051084713436483</v>
      </c>
      <c r="AN244" s="4">
        <v>0.45009697326983078</v>
      </c>
      <c r="AO244" s="4">
        <v>0.48893778980842711</v>
      </c>
      <c r="AP244" s="4">
        <v>0.52312368676125742</v>
      </c>
      <c r="AQ244" s="4">
        <v>0.55129687588744891</v>
      </c>
      <c r="AR244" s="4">
        <v>0.57782718321405069</v>
      </c>
      <c r="AS244" s="4">
        <v>0.59848204909913783</v>
      </c>
      <c r="AT244" s="4">
        <v>0.62044486406693533</v>
      </c>
      <c r="AU244" s="4">
        <v>0.64524553423325426</v>
      </c>
      <c r="AV244" s="4">
        <v>0.6743777680033749</v>
      </c>
      <c r="AW244" s="4">
        <v>0.71654566414526999</v>
      </c>
      <c r="AX244" s="4">
        <v>0.7719337425151388</v>
      </c>
      <c r="AY244" s="4">
        <v>0.84790698676086806</v>
      </c>
      <c r="AZ244" s="4">
        <v>0.95199389964732128</v>
      </c>
      <c r="BA244" s="61">
        <v>1.0904356057877145</v>
      </c>
    </row>
    <row r="245" spans="2:53" x14ac:dyDescent="0.25">
      <c r="B245" s="112">
        <v>27</v>
      </c>
      <c r="C245" s="4">
        <v>0</v>
      </c>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4">
        <v>0</v>
      </c>
      <c r="U245" s="4">
        <v>0</v>
      </c>
      <c r="V245" s="4">
        <v>0</v>
      </c>
      <c r="W245" s="4">
        <v>0</v>
      </c>
      <c r="X245" s="4">
        <v>0</v>
      </c>
      <c r="Y245" s="4">
        <v>0</v>
      </c>
      <c r="Z245" s="4">
        <v>0</v>
      </c>
      <c r="AA245" s="4">
        <v>0</v>
      </c>
      <c r="AB245" s="4">
        <v>0</v>
      </c>
      <c r="AC245" s="4">
        <v>0</v>
      </c>
      <c r="AD245" s="4">
        <v>4.2900000000000009</v>
      </c>
      <c r="AE245" s="4">
        <v>4.3328999999999979E-2</v>
      </c>
      <c r="AF245" s="4">
        <v>3.3041622900000449E-2</v>
      </c>
      <c r="AG245" s="4">
        <v>3.2838020791289564E-2</v>
      </c>
      <c r="AH245" s="4">
        <v>3.8230747844032263E-2</v>
      </c>
      <c r="AI245" s="4">
        <v>4.8021473982988082E-2</v>
      </c>
      <c r="AJ245" s="4">
        <v>6.0983603946007818E-2</v>
      </c>
      <c r="AK245" s="4">
        <v>7.5012412881449969E-2</v>
      </c>
      <c r="AL245" s="4">
        <v>9.0976038243852711E-2</v>
      </c>
      <c r="AM245" s="4">
        <v>0.10592031104283893</v>
      </c>
      <c r="AN245" s="4">
        <v>0.1202709579283219</v>
      </c>
      <c r="AO245" s="4">
        <v>0.13362740590502245</v>
      </c>
      <c r="AP245" s="4">
        <v>0.14515869330644654</v>
      </c>
      <c r="AQ245" s="4">
        <v>0.15530800112150828</v>
      </c>
      <c r="AR245" s="4">
        <v>0.16367222128423226</v>
      </c>
      <c r="AS245" s="4">
        <v>0.17154869314797772</v>
      </c>
      <c r="AT245" s="4">
        <v>0.17768082980175098</v>
      </c>
      <c r="AU245" s="4">
        <v>0.18420127798250194</v>
      </c>
      <c r="AV245" s="4">
        <v>0.19156424511146444</v>
      </c>
      <c r="AW245" s="4">
        <v>0.20021319202314733</v>
      </c>
      <c r="AX245" s="4">
        <v>0.21273224215800754</v>
      </c>
      <c r="AY245" s="4">
        <v>0.22917617684359487</v>
      </c>
      <c r="AZ245" s="4">
        <v>0.25173155523903978</v>
      </c>
      <c r="BA245" s="61">
        <v>0.2826334830094816</v>
      </c>
    </row>
    <row r="246" spans="2:53" x14ac:dyDescent="0.25">
      <c r="B246" s="112">
        <v>28</v>
      </c>
      <c r="C246" s="4">
        <v>0</v>
      </c>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4">
        <v>0</v>
      </c>
      <c r="U246" s="4">
        <v>0</v>
      </c>
      <c r="V246" s="4">
        <v>0</v>
      </c>
      <c r="W246" s="4">
        <v>0</v>
      </c>
      <c r="X246" s="4">
        <v>0</v>
      </c>
      <c r="Y246" s="4">
        <v>0</v>
      </c>
      <c r="Z246" s="4">
        <v>0</v>
      </c>
      <c r="AA246" s="4">
        <v>0</v>
      </c>
      <c r="AB246" s="4">
        <v>0</v>
      </c>
      <c r="AC246" s="4">
        <v>0</v>
      </c>
      <c r="AD246" s="4">
        <v>0</v>
      </c>
      <c r="AE246" s="4">
        <v>0</v>
      </c>
      <c r="AF246" s="4">
        <v>0</v>
      </c>
      <c r="AG246" s="4">
        <v>0</v>
      </c>
      <c r="AH246" s="4">
        <v>0</v>
      </c>
      <c r="AI246" s="4">
        <v>0</v>
      </c>
      <c r="AJ246" s="4">
        <v>0</v>
      </c>
      <c r="AK246" s="4">
        <v>0</v>
      </c>
      <c r="AL246" s="4">
        <v>0</v>
      </c>
      <c r="AM246" s="4">
        <v>0</v>
      </c>
      <c r="AN246" s="4">
        <v>0</v>
      </c>
      <c r="AO246" s="4">
        <v>0</v>
      </c>
      <c r="AP246" s="4">
        <v>0</v>
      </c>
      <c r="AQ246" s="4">
        <v>0</v>
      </c>
      <c r="AR246" s="4">
        <v>0</v>
      </c>
      <c r="AS246" s="4">
        <v>0</v>
      </c>
      <c r="AT246" s="4">
        <v>0</v>
      </c>
      <c r="AU246" s="4">
        <v>0</v>
      </c>
      <c r="AV246" s="4">
        <v>0</v>
      </c>
      <c r="AW246" s="4">
        <v>0</v>
      </c>
      <c r="AX246" s="4">
        <v>0</v>
      </c>
      <c r="AY246" s="4">
        <v>0</v>
      </c>
      <c r="AZ246" s="4">
        <v>0</v>
      </c>
      <c r="BA246" s="61">
        <v>0</v>
      </c>
    </row>
    <row r="247" spans="2:53" x14ac:dyDescent="0.25">
      <c r="B247" s="112">
        <v>29</v>
      </c>
      <c r="C247" s="4">
        <v>0</v>
      </c>
      <c r="D247" s="4">
        <v>0</v>
      </c>
      <c r="E247" s="4">
        <v>0</v>
      </c>
      <c r="F247" s="4">
        <v>0</v>
      </c>
      <c r="G247" s="4">
        <v>0</v>
      </c>
      <c r="H247" s="4">
        <v>0</v>
      </c>
      <c r="I247" s="4">
        <v>0</v>
      </c>
      <c r="J247" s="4">
        <v>0</v>
      </c>
      <c r="K247" s="4">
        <v>0</v>
      </c>
      <c r="L247" s="4">
        <v>0</v>
      </c>
      <c r="M247" s="4">
        <v>0</v>
      </c>
      <c r="N247" s="4">
        <v>0</v>
      </c>
      <c r="O247" s="4">
        <v>0</v>
      </c>
      <c r="P247" s="4">
        <v>0</v>
      </c>
      <c r="Q247" s="4">
        <v>0</v>
      </c>
      <c r="R247" s="4">
        <v>0</v>
      </c>
      <c r="S247" s="4">
        <v>0</v>
      </c>
      <c r="T247" s="4">
        <v>0</v>
      </c>
      <c r="U247" s="4">
        <v>0</v>
      </c>
      <c r="V247" s="4">
        <v>0</v>
      </c>
      <c r="W247" s="4">
        <v>0</v>
      </c>
      <c r="X247" s="4">
        <v>0</v>
      </c>
      <c r="Y247" s="4">
        <v>0</v>
      </c>
      <c r="Z247" s="4">
        <v>0</v>
      </c>
      <c r="AA247" s="4">
        <v>0</v>
      </c>
      <c r="AB247" s="4">
        <v>0</v>
      </c>
      <c r="AC247" s="4">
        <v>0</v>
      </c>
      <c r="AD247" s="4">
        <v>0</v>
      </c>
      <c r="AE247" s="4">
        <v>0</v>
      </c>
      <c r="AF247" s="4">
        <v>0</v>
      </c>
      <c r="AG247" s="4">
        <v>0</v>
      </c>
      <c r="AH247" s="4">
        <v>0</v>
      </c>
      <c r="AI247" s="4">
        <v>0</v>
      </c>
      <c r="AJ247" s="4">
        <v>0</v>
      </c>
      <c r="AK247" s="4">
        <v>0</v>
      </c>
      <c r="AL247" s="4">
        <v>0</v>
      </c>
      <c r="AM247" s="4">
        <v>0</v>
      </c>
      <c r="AN247" s="4">
        <v>0</v>
      </c>
      <c r="AO247" s="4">
        <v>0</v>
      </c>
      <c r="AP247" s="4">
        <v>0</v>
      </c>
      <c r="AQ247" s="4">
        <v>0</v>
      </c>
      <c r="AR247" s="4">
        <v>0</v>
      </c>
      <c r="AS247" s="4">
        <v>0</v>
      </c>
      <c r="AT247" s="4">
        <v>0</v>
      </c>
      <c r="AU247" s="4">
        <v>0</v>
      </c>
      <c r="AV247" s="4">
        <v>0</v>
      </c>
      <c r="AW247" s="4">
        <v>0</v>
      </c>
      <c r="AX247" s="4">
        <v>0</v>
      </c>
      <c r="AY247" s="4">
        <v>0</v>
      </c>
      <c r="AZ247" s="4">
        <v>0</v>
      </c>
      <c r="BA247" s="61">
        <v>0</v>
      </c>
    </row>
    <row r="248" spans="2:53" x14ac:dyDescent="0.25">
      <c r="B248" s="112">
        <v>30</v>
      </c>
      <c r="C248" s="4">
        <v>0</v>
      </c>
      <c r="D248" s="4">
        <v>0</v>
      </c>
      <c r="E248" s="4">
        <v>0</v>
      </c>
      <c r="F248" s="4">
        <v>0</v>
      </c>
      <c r="G248" s="4">
        <v>0</v>
      </c>
      <c r="H248" s="4">
        <v>0</v>
      </c>
      <c r="I248" s="4">
        <v>0</v>
      </c>
      <c r="J248" s="4">
        <v>0</v>
      </c>
      <c r="K248" s="4">
        <v>0</v>
      </c>
      <c r="L248" s="4">
        <v>0</v>
      </c>
      <c r="M248" s="4">
        <v>0</v>
      </c>
      <c r="N248" s="4">
        <v>0</v>
      </c>
      <c r="O248" s="4">
        <v>0</v>
      </c>
      <c r="P248" s="4">
        <v>0</v>
      </c>
      <c r="Q248" s="4">
        <v>0</v>
      </c>
      <c r="R248" s="4">
        <v>0</v>
      </c>
      <c r="S248" s="4">
        <v>0</v>
      </c>
      <c r="T248" s="4">
        <v>0</v>
      </c>
      <c r="U248" s="4">
        <v>0</v>
      </c>
      <c r="V248" s="4">
        <v>0</v>
      </c>
      <c r="W248" s="4">
        <v>0</v>
      </c>
      <c r="X248" s="4">
        <v>0</v>
      </c>
      <c r="Y248" s="4">
        <v>0</v>
      </c>
      <c r="Z248" s="4">
        <v>0</v>
      </c>
      <c r="AA248" s="4">
        <v>0</v>
      </c>
      <c r="AB248" s="4">
        <v>0</v>
      </c>
      <c r="AC248" s="4">
        <v>0</v>
      </c>
      <c r="AD248" s="4">
        <v>0</v>
      </c>
      <c r="AE248" s="4">
        <v>0</v>
      </c>
      <c r="AF248" s="4">
        <v>0</v>
      </c>
      <c r="AG248" s="4">
        <v>0</v>
      </c>
      <c r="AH248" s="4">
        <v>0</v>
      </c>
      <c r="AI248" s="4">
        <v>0</v>
      </c>
      <c r="AJ248" s="4">
        <v>0</v>
      </c>
      <c r="AK248" s="4">
        <v>0</v>
      </c>
      <c r="AL248" s="4">
        <v>0</v>
      </c>
      <c r="AM248" s="4">
        <v>0</v>
      </c>
      <c r="AN248" s="4">
        <v>0</v>
      </c>
      <c r="AO248" s="4">
        <v>0</v>
      </c>
      <c r="AP248" s="4">
        <v>0</v>
      </c>
      <c r="AQ248" s="4">
        <v>0</v>
      </c>
      <c r="AR248" s="4">
        <v>0</v>
      </c>
      <c r="AS248" s="4">
        <v>0</v>
      </c>
      <c r="AT248" s="4">
        <v>0</v>
      </c>
      <c r="AU248" s="4">
        <v>0</v>
      </c>
      <c r="AV248" s="4">
        <v>0</v>
      </c>
      <c r="AW248" s="4">
        <v>0</v>
      </c>
      <c r="AX248" s="4">
        <v>0</v>
      </c>
      <c r="AY248" s="4">
        <v>0</v>
      </c>
      <c r="AZ248" s="4">
        <v>0</v>
      </c>
      <c r="BA248" s="61">
        <v>0</v>
      </c>
    </row>
    <row r="249" spans="2:53" x14ac:dyDescent="0.25">
      <c r="B249" s="112">
        <v>31</v>
      </c>
      <c r="C249" s="4">
        <v>0</v>
      </c>
      <c r="D249" s="4">
        <v>0</v>
      </c>
      <c r="E249" s="4">
        <v>0</v>
      </c>
      <c r="F249" s="4">
        <v>0</v>
      </c>
      <c r="G249" s="4">
        <v>0</v>
      </c>
      <c r="H249" s="4">
        <v>0</v>
      </c>
      <c r="I249" s="4">
        <v>0</v>
      </c>
      <c r="J249" s="4">
        <v>0</v>
      </c>
      <c r="K249" s="4">
        <v>0</v>
      </c>
      <c r="L249" s="4">
        <v>0</v>
      </c>
      <c r="M249" s="4">
        <v>0</v>
      </c>
      <c r="N249" s="4">
        <v>0</v>
      </c>
      <c r="O249" s="4">
        <v>0</v>
      </c>
      <c r="P249" s="4">
        <v>0</v>
      </c>
      <c r="Q249" s="4">
        <v>0</v>
      </c>
      <c r="R249" s="4">
        <v>0</v>
      </c>
      <c r="S249" s="4">
        <v>0</v>
      </c>
      <c r="T249" s="4">
        <v>0</v>
      </c>
      <c r="U249" s="4">
        <v>0</v>
      </c>
      <c r="V249" s="4">
        <v>0</v>
      </c>
      <c r="W249" s="4">
        <v>0</v>
      </c>
      <c r="X249" s="4">
        <v>0</v>
      </c>
      <c r="Y249" s="4">
        <v>0</v>
      </c>
      <c r="Z249" s="4">
        <v>0</v>
      </c>
      <c r="AA249" s="4">
        <v>0</v>
      </c>
      <c r="AB249" s="4">
        <v>0</v>
      </c>
      <c r="AC249" s="4">
        <v>0</v>
      </c>
      <c r="AD249" s="4">
        <v>0</v>
      </c>
      <c r="AE249" s="4">
        <v>0</v>
      </c>
      <c r="AF249" s="4">
        <v>0</v>
      </c>
      <c r="AG249" s="4">
        <v>0</v>
      </c>
      <c r="AH249" s="4">
        <v>0</v>
      </c>
      <c r="AI249" s="4">
        <v>0</v>
      </c>
      <c r="AJ249" s="4">
        <v>0</v>
      </c>
      <c r="AK249" s="4">
        <v>0</v>
      </c>
      <c r="AL249" s="4">
        <v>0</v>
      </c>
      <c r="AM249" s="4">
        <v>0</v>
      </c>
      <c r="AN249" s="4">
        <v>0</v>
      </c>
      <c r="AO249" s="4">
        <v>0</v>
      </c>
      <c r="AP249" s="4">
        <v>0</v>
      </c>
      <c r="AQ249" s="4">
        <v>0</v>
      </c>
      <c r="AR249" s="4">
        <v>0</v>
      </c>
      <c r="AS249" s="4">
        <v>0</v>
      </c>
      <c r="AT249" s="4">
        <v>0</v>
      </c>
      <c r="AU249" s="4">
        <v>0</v>
      </c>
      <c r="AV249" s="4">
        <v>0</v>
      </c>
      <c r="AW249" s="4">
        <v>0</v>
      </c>
      <c r="AX249" s="4">
        <v>0</v>
      </c>
      <c r="AY249" s="4">
        <v>0</v>
      </c>
      <c r="AZ249" s="4">
        <v>0</v>
      </c>
      <c r="BA249" s="61">
        <v>0</v>
      </c>
    </row>
    <row r="250" spans="2:53" x14ac:dyDescent="0.25">
      <c r="B250" s="112">
        <v>32</v>
      </c>
      <c r="C250" s="4">
        <v>0</v>
      </c>
      <c r="D250" s="4">
        <v>0</v>
      </c>
      <c r="E250" s="4">
        <v>0</v>
      </c>
      <c r="F250" s="4">
        <v>0</v>
      </c>
      <c r="G250" s="4">
        <v>0</v>
      </c>
      <c r="H250" s="4">
        <v>0</v>
      </c>
      <c r="I250" s="4">
        <v>0</v>
      </c>
      <c r="J250" s="4">
        <v>0</v>
      </c>
      <c r="K250" s="4">
        <v>0</v>
      </c>
      <c r="L250" s="4">
        <v>0</v>
      </c>
      <c r="M250" s="4">
        <v>0</v>
      </c>
      <c r="N250" s="4">
        <v>0</v>
      </c>
      <c r="O250" s="4">
        <v>0</v>
      </c>
      <c r="P250" s="4">
        <v>0</v>
      </c>
      <c r="Q250" s="4">
        <v>0</v>
      </c>
      <c r="R250" s="4">
        <v>0</v>
      </c>
      <c r="S250" s="4">
        <v>0</v>
      </c>
      <c r="T250" s="4">
        <v>0</v>
      </c>
      <c r="U250" s="4">
        <v>0</v>
      </c>
      <c r="V250" s="4">
        <v>0</v>
      </c>
      <c r="W250" s="4">
        <v>0</v>
      </c>
      <c r="X250" s="4">
        <v>0</v>
      </c>
      <c r="Y250" s="4">
        <v>0</v>
      </c>
      <c r="Z250" s="4">
        <v>0</v>
      </c>
      <c r="AA250" s="4">
        <v>0</v>
      </c>
      <c r="AB250" s="4">
        <v>0</v>
      </c>
      <c r="AC250" s="4">
        <v>0</v>
      </c>
      <c r="AD250" s="4">
        <v>0</v>
      </c>
      <c r="AE250" s="4">
        <v>0</v>
      </c>
      <c r="AF250" s="4">
        <v>0</v>
      </c>
      <c r="AG250" s="4">
        <v>0</v>
      </c>
      <c r="AH250" s="4">
        <v>0</v>
      </c>
      <c r="AI250" s="4">
        <v>0</v>
      </c>
      <c r="AJ250" s="4">
        <v>0</v>
      </c>
      <c r="AK250" s="4">
        <v>0</v>
      </c>
      <c r="AL250" s="4">
        <v>0</v>
      </c>
      <c r="AM250" s="4">
        <v>0</v>
      </c>
      <c r="AN250" s="4">
        <v>0</v>
      </c>
      <c r="AO250" s="4">
        <v>0</v>
      </c>
      <c r="AP250" s="4">
        <v>0</v>
      </c>
      <c r="AQ250" s="4">
        <v>0</v>
      </c>
      <c r="AR250" s="4">
        <v>0</v>
      </c>
      <c r="AS250" s="4">
        <v>0</v>
      </c>
      <c r="AT250" s="4">
        <v>0</v>
      </c>
      <c r="AU250" s="4">
        <v>0</v>
      </c>
      <c r="AV250" s="4">
        <v>0</v>
      </c>
      <c r="AW250" s="4">
        <v>0</v>
      </c>
      <c r="AX250" s="4">
        <v>0</v>
      </c>
      <c r="AY250" s="4">
        <v>0</v>
      </c>
      <c r="AZ250" s="4">
        <v>0</v>
      </c>
      <c r="BA250" s="61">
        <v>0</v>
      </c>
    </row>
    <row r="251" spans="2:53" ht="15.75" thickBot="1" x14ac:dyDescent="0.3">
      <c r="B251" s="113" t="s">
        <v>162</v>
      </c>
      <c r="C251" s="5">
        <v>100</v>
      </c>
      <c r="D251" s="5">
        <v>100</v>
      </c>
      <c r="E251" s="5">
        <v>100</v>
      </c>
      <c r="F251" s="5">
        <v>100</v>
      </c>
      <c r="G251" s="5">
        <v>100</v>
      </c>
      <c r="H251" s="5">
        <v>100</v>
      </c>
      <c r="I251" s="5">
        <v>100</v>
      </c>
      <c r="J251" s="5">
        <v>100</v>
      </c>
      <c r="K251" s="5">
        <v>100.00000000000001</v>
      </c>
      <c r="L251" s="5">
        <v>100.00000000000001</v>
      </c>
      <c r="M251" s="5">
        <v>100.00000000000001</v>
      </c>
      <c r="N251" s="5">
        <v>100</v>
      </c>
      <c r="O251" s="5">
        <v>100.00000000000001</v>
      </c>
      <c r="P251" s="5">
        <v>100.00000000000003</v>
      </c>
      <c r="Q251" s="5">
        <v>100.00000000000001</v>
      </c>
      <c r="R251" s="5">
        <v>100.00000000000001</v>
      </c>
      <c r="S251" s="5">
        <v>100.00000000000003</v>
      </c>
      <c r="T251" s="5">
        <v>100.00000000000003</v>
      </c>
      <c r="U251" s="5">
        <v>100.00000000000001</v>
      </c>
      <c r="V251" s="5">
        <v>100.00000000000003</v>
      </c>
      <c r="W251" s="5">
        <v>100</v>
      </c>
      <c r="X251" s="5">
        <v>100.00000000000001</v>
      </c>
      <c r="Y251" s="5">
        <v>100</v>
      </c>
      <c r="Z251" s="5">
        <v>100.00000000000003</v>
      </c>
      <c r="AA251" s="5">
        <v>100.00000000000001</v>
      </c>
      <c r="AB251" s="5">
        <v>100.00000000000004</v>
      </c>
      <c r="AC251" s="5">
        <v>100.00000000000001</v>
      </c>
      <c r="AD251" s="5">
        <v>100.00000000000003</v>
      </c>
      <c r="AE251" s="5">
        <v>100</v>
      </c>
      <c r="AF251" s="5">
        <v>99.999999999999986</v>
      </c>
      <c r="AG251" s="5">
        <v>100</v>
      </c>
      <c r="AH251" s="5">
        <v>100</v>
      </c>
      <c r="AI251" s="5">
        <v>100</v>
      </c>
      <c r="AJ251" s="5">
        <v>100.00000000000004</v>
      </c>
      <c r="AK251" s="5">
        <v>100.00000000000001</v>
      </c>
      <c r="AL251" s="5">
        <v>100.00000000000001</v>
      </c>
      <c r="AM251" s="5">
        <v>100.00000000000001</v>
      </c>
      <c r="AN251" s="5">
        <v>100.00000000000004</v>
      </c>
      <c r="AO251" s="5">
        <v>100.00000000000001</v>
      </c>
      <c r="AP251" s="5">
        <v>100.00000000000001</v>
      </c>
      <c r="AQ251" s="5">
        <v>100.00000000000001</v>
      </c>
      <c r="AR251" s="5">
        <v>100.00000000000001</v>
      </c>
      <c r="AS251" s="5">
        <v>100.00000000000003</v>
      </c>
      <c r="AT251" s="5">
        <v>100.00000000000001</v>
      </c>
      <c r="AU251" s="5">
        <v>100</v>
      </c>
      <c r="AV251" s="5">
        <v>100.00000000000001</v>
      </c>
      <c r="AW251" s="5">
        <v>100</v>
      </c>
      <c r="AX251" s="5">
        <v>100.00000000000003</v>
      </c>
      <c r="AY251" s="5">
        <v>99.999999999999986</v>
      </c>
      <c r="AZ251" s="5">
        <v>100.00000000000001</v>
      </c>
      <c r="BA251" s="62">
        <v>99.999999999999986</v>
      </c>
    </row>
    <row r="252" spans="2:53" ht="15.75" thickBot="1" x14ac:dyDescent="0.3">
      <c r="B252" s="216" t="s">
        <v>167</v>
      </c>
      <c r="C252" s="217"/>
      <c r="D252" s="217"/>
      <c r="E252" s="217"/>
      <c r="F252" s="217"/>
      <c r="G252" s="217"/>
      <c r="H252" s="217"/>
      <c r="I252" s="218"/>
    </row>
    <row r="253" spans="2:53" x14ac:dyDescent="0.25">
      <c r="B253" s="114">
        <v>0</v>
      </c>
      <c r="C253" s="7">
        <v>100</v>
      </c>
      <c r="D253" s="7">
        <v>0.97000000000000419</v>
      </c>
      <c r="E253" s="7">
        <v>0.6594089999999927</v>
      </c>
      <c r="F253" s="7">
        <v>0.83270126730000094</v>
      </c>
      <c r="G253" s="7">
        <v>1.2403173607928044</v>
      </c>
      <c r="H253" s="7">
        <v>1.7846847904371468</v>
      </c>
      <c r="I253" s="7">
        <v>2.3472214455042475</v>
      </c>
      <c r="J253" s="7">
        <v>2.8684507144787954</v>
      </c>
      <c r="K253" s="7">
        <v>3.2894859366872278</v>
      </c>
      <c r="L253" s="7">
        <v>3.5613312965614949</v>
      </c>
      <c r="M253" s="7">
        <v>3.6744916406847361</v>
      </c>
      <c r="N253" s="7">
        <v>3.6490589696138223</v>
      </c>
      <c r="O253" s="7">
        <v>3.4844362686444619</v>
      </c>
      <c r="P253" s="7">
        <v>3.2283180091596226</v>
      </c>
      <c r="Q253" s="7">
        <v>2.9576672359756886</v>
      </c>
      <c r="R253" s="7">
        <v>2.7391075841186261</v>
      </c>
      <c r="S253" s="7">
        <v>2.6889115718974592</v>
      </c>
      <c r="T253" s="7">
        <v>2.924755621584064</v>
      </c>
      <c r="U253" s="7">
        <v>3.5763897233409203</v>
      </c>
      <c r="V253" s="7">
        <v>4.8470202119735104</v>
      </c>
      <c r="W253" s="7">
        <v>6.9059567184648873</v>
      </c>
      <c r="X253" s="7">
        <v>10.00880597191056</v>
      </c>
      <c r="Y253" s="7">
        <v>14.370794136540297</v>
      </c>
      <c r="Z253" s="7">
        <v>20.316801377604961</v>
      </c>
      <c r="AA253" s="7">
        <v>11.915111638768781</v>
      </c>
      <c r="AB253" s="7">
        <v>2.3824678254171241</v>
      </c>
      <c r="AC253" s="7">
        <v>2.646187850980426</v>
      </c>
      <c r="AD253" s="7">
        <v>3.1067071933271269</v>
      </c>
      <c r="AE253" s="7">
        <v>3.6343011253242521</v>
      </c>
      <c r="AF253" s="7">
        <v>4.1396481897746398</v>
      </c>
      <c r="AG253" s="7">
        <v>4.5585298132345793</v>
      </c>
      <c r="AH253" s="7">
        <v>4.8507124189443189</v>
      </c>
      <c r="AI253" s="7">
        <v>4.9953526982597278</v>
      </c>
      <c r="AJ253" s="7">
        <v>4.9973722677902206</v>
      </c>
      <c r="AK253" s="7">
        <v>4.8839622487866343</v>
      </c>
      <c r="AL253" s="7">
        <v>4.6945919003767278</v>
      </c>
      <c r="AM253" s="7">
        <v>4.4860985337650403</v>
      </c>
      <c r="AN253" s="7">
        <v>4.3309753410779672</v>
      </c>
      <c r="AO253" s="7">
        <v>4.3022084992760092</v>
      </c>
      <c r="AP253" s="7">
        <v>4.4704475617846366</v>
      </c>
      <c r="AQ253" s="7">
        <v>4.8919428696558533</v>
      </c>
      <c r="AR253" s="7">
        <v>5.592014686713636</v>
      </c>
      <c r="AS253" s="7">
        <v>6.5534443442501038</v>
      </c>
      <c r="AT253" s="7">
        <v>7.6797690071433147</v>
      </c>
      <c r="AU253" s="7">
        <v>8.7661559315962716</v>
      </c>
      <c r="AV253" s="7">
        <v>9.4542303766159641</v>
      </c>
      <c r="AW253" s="7">
        <v>9.1848778147029169</v>
      </c>
      <c r="AX253" s="7">
        <v>7.1275970855883575</v>
      </c>
      <c r="AY253" s="7">
        <v>4.7320467602452077</v>
      </c>
      <c r="AZ253" s="7">
        <v>4.0725618786960762</v>
      </c>
      <c r="BA253" s="60">
        <v>4.4190595451560544</v>
      </c>
    </row>
    <row r="254" spans="2:53" x14ac:dyDescent="0.25">
      <c r="B254" s="112">
        <v>1</v>
      </c>
      <c r="C254" s="4">
        <v>0</v>
      </c>
      <c r="D254" s="4">
        <v>99.03</v>
      </c>
      <c r="E254" s="4">
        <v>0.96059100000000408</v>
      </c>
      <c r="F254" s="4">
        <v>0.65301273269999272</v>
      </c>
      <c r="G254" s="4">
        <v>0.82462406500719088</v>
      </c>
      <c r="H254" s="4">
        <v>1.2282862823931142</v>
      </c>
      <c r="I254" s="4">
        <v>1.7673733479699063</v>
      </c>
      <c r="J254" s="4">
        <v>2.3244533974828561</v>
      </c>
      <c r="K254" s="4">
        <v>2.8406267425483511</v>
      </c>
      <c r="L254" s="4">
        <v>3.2575779231013615</v>
      </c>
      <c r="M254" s="4">
        <v>3.5267863829848483</v>
      </c>
      <c r="N254" s="4">
        <v>3.6388490717700939</v>
      </c>
      <c r="O254" s="4">
        <v>3.6136630976085682</v>
      </c>
      <c r="P254" s="4">
        <v>3.4506372368386105</v>
      </c>
      <c r="Q254" s="4">
        <v>3.1970033244707743</v>
      </c>
      <c r="R254" s="4">
        <v>2.9289778637867241</v>
      </c>
      <c r="S254" s="4">
        <v>2.7125382405526755</v>
      </c>
      <c r="T254" s="4">
        <v>2.6628291296500537</v>
      </c>
      <c r="U254" s="4">
        <v>2.8963854920546983</v>
      </c>
      <c r="V254" s="4">
        <v>3.5416987430245133</v>
      </c>
      <c r="W254" s="4">
        <v>4.8000041159173668</v>
      </c>
      <c r="X254" s="4">
        <v>6.8389689382957775</v>
      </c>
      <c r="Y254" s="4">
        <v>9.9117205539830273</v>
      </c>
      <c r="Z254" s="4">
        <v>14.231397433415856</v>
      </c>
      <c r="AA254" s="4">
        <v>20.119728404242192</v>
      </c>
      <c r="AB254" s="4">
        <v>11.799535055872724</v>
      </c>
      <c r="AC254" s="4">
        <v>2.3593578875105781</v>
      </c>
      <c r="AD254" s="4">
        <v>2.6205198288259157</v>
      </c>
      <c r="AE254" s="4">
        <v>3.0765721335518537</v>
      </c>
      <c r="AF254" s="4">
        <v>3.5990484044086068</v>
      </c>
      <c r="AG254" s="4">
        <v>4.0994936023338253</v>
      </c>
      <c r="AH254" s="4">
        <v>4.5143120740462033</v>
      </c>
      <c r="AI254" s="4">
        <v>4.8036605084805588</v>
      </c>
      <c r="AJ254" s="4">
        <v>4.9468977770866083</v>
      </c>
      <c r="AK254" s="4">
        <v>4.9488977567926549</v>
      </c>
      <c r="AL254" s="4">
        <v>4.8365878149734041</v>
      </c>
      <c r="AM254" s="4">
        <v>4.6490543589430731</v>
      </c>
      <c r="AN254" s="4">
        <v>4.4425833779875195</v>
      </c>
      <c r="AO254" s="4">
        <v>4.2889648802695106</v>
      </c>
      <c r="AP254" s="4">
        <v>4.2604770768330313</v>
      </c>
      <c r="AQ254" s="4">
        <v>4.4270842204353258</v>
      </c>
      <c r="AR254" s="4">
        <v>4.8444910238201917</v>
      </c>
      <c r="AS254" s="4">
        <v>5.5377721442525134</v>
      </c>
      <c r="AT254" s="4">
        <v>6.4898759341108772</v>
      </c>
      <c r="AU254" s="4">
        <v>7.6052752477740242</v>
      </c>
      <c r="AV254" s="4">
        <v>8.6811242190597877</v>
      </c>
      <c r="AW254" s="4">
        <v>9.3625243419627893</v>
      </c>
      <c r="AX254" s="4">
        <v>9.095784499900299</v>
      </c>
      <c r="AY254" s="4">
        <v>7.0584593938581497</v>
      </c>
      <c r="AZ254" s="4">
        <v>4.6861459066708289</v>
      </c>
      <c r="BA254" s="61">
        <v>4.0330580284727242</v>
      </c>
    </row>
    <row r="255" spans="2:53" x14ac:dyDescent="0.25">
      <c r="B255" s="112">
        <v>2</v>
      </c>
      <c r="C255" s="4">
        <v>0</v>
      </c>
      <c r="D255" s="4">
        <v>0</v>
      </c>
      <c r="E255" s="4">
        <v>98.38000000000001</v>
      </c>
      <c r="F255" s="4">
        <v>0.95428600000000408</v>
      </c>
      <c r="G255" s="4">
        <v>0.6487265741999928</v>
      </c>
      <c r="H255" s="4">
        <v>0.81921150676974097</v>
      </c>
      <c r="I255" s="4">
        <v>1.2202242195479611</v>
      </c>
      <c r="J255" s="4">
        <v>1.7557728968320649</v>
      </c>
      <c r="K255" s="4">
        <v>2.3091964580870785</v>
      </c>
      <c r="L255" s="4">
        <v>2.8219818129042391</v>
      </c>
      <c r="M255" s="4">
        <v>3.2361962645128948</v>
      </c>
      <c r="N255" s="4">
        <v>3.503637729557199</v>
      </c>
      <c r="O255" s="4">
        <v>3.6149648761056432</v>
      </c>
      <c r="P255" s="4">
        <v>3.5899442143060787</v>
      </c>
      <c r="Q255" s="4">
        <v>3.4279884010924215</v>
      </c>
      <c r="R255" s="4">
        <v>3.1760192574112369</v>
      </c>
      <c r="S255" s="4">
        <v>2.9097530267528824</v>
      </c>
      <c r="T255" s="4">
        <v>2.6947340412559044</v>
      </c>
      <c r="U255" s="4">
        <v>2.6453512044327203</v>
      </c>
      <c r="V255" s="4">
        <v>2.877374580514402</v>
      </c>
      <c r="W255" s="4">
        <v>3.5184522098227977</v>
      </c>
      <c r="X255" s="4">
        <v>4.7684984845395393</v>
      </c>
      <c r="Y255" s="4">
        <v>6.7940802196257559</v>
      </c>
      <c r="Z255" s="4">
        <v>9.8466633151656087</v>
      </c>
      <c r="AA255" s="4">
        <v>14.137987271528345</v>
      </c>
      <c r="AB255" s="4">
        <v>19.987669195287761</v>
      </c>
      <c r="AC255" s="4">
        <v>11.722086830220727</v>
      </c>
      <c r="AD255" s="4">
        <v>2.3438718466453667</v>
      </c>
      <c r="AE255" s="4">
        <v>2.6033196077945431</v>
      </c>
      <c r="AF255" s="4">
        <v>3.0563785367952274</v>
      </c>
      <c r="AG255" s="4">
        <v>3.5754254470939997</v>
      </c>
      <c r="AH255" s="4">
        <v>4.0725858891002904</v>
      </c>
      <c r="AI255" s="4">
        <v>4.4846816302601784</v>
      </c>
      <c r="AJ255" s="4">
        <v>4.7721308777574212</v>
      </c>
      <c r="AK255" s="4">
        <v>4.9144279845479204</v>
      </c>
      <c r="AL255" s="4">
        <v>4.9164148370520184</v>
      </c>
      <c r="AM255" s="4">
        <v>4.8048420603562914</v>
      </c>
      <c r="AN255" s="4">
        <v>4.6185395115906243</v>
      </c>
      <c r="AO255" s="4">
        <v>4.4134237375180474</v>
      </c>
      <c r="AP255" s="4">
        <v>4.2608135405525038</v>
      </c>
      <c r="AQ255" s="4">
        <v>4.2325127215877378</v>
      </c>
      <c r="AR255" s="4">
        <v>4.3980263112837257</v>
      </c>
      <c r="AS255" s="4">
        <v>4.8126933951674289</v>
      </c>
      <c r="AT255" s="4">
        <v>5.5014240487888753</v>
      </c>
      <c r="AU255" s="4">
        <v>6.4472785458732522</v>
      </c>
      <c r="AV255" s="4">
        <v>7.5553567492275935</v>
      </c>
      <c r="AW255" s="4">
        <v>8.6241442055044129</v>
      </c>
      <c r="AX255" s="4">
        <v>9.3010718445147855</v>
      </c>
      <c r="AY255" s="4">
        <v>9.0360827941047308</v>
      </c>
      <c r="AZ255" s="4">
        <v>7.0121300128018262</v>
      </c>
      <c r="BA255" s="61">
        <v>4.6553876027292356</v>
      </c>
    </row>
    <row r="256" spans="2:53" x14ac:dyDescent="0.25">
      <c r="B256" s="112">
        <v>3</v>
      </c>
      <c r="C256" s="4">
        <v>0</v>
      </c>
      <c r="D256" s="4">
        <v>0</v>
      </c>
      <c r="E256" s="4">
        <v>0</v>
      </c>
      <c r="F256" s="4">
        <v>97.56</v>
      </c>
      <c r="G256" s="4">
        <v>0.94633200000000406</v>
      </c>
      <c r="H256" s="4">
        <v>0.6433194203999929</v>
      </c>
      <c r="I256" s="4">
        <v>0.81238335637788095</v>
      </c>
      <c r="J256" s="4">
        <v>1.21005361718946</v>
      </c>
      <c r="K256" s="4">
        <v>1.7411384815504802</v>
      </c>
      <c r="L256" s="4">
        <v>2.2899492422339436</v>
      </c>
      <c r="M256" s="4">
        <v>2.798460517045513</v>
      </c>
      <c r="N256" s="4">
        <v>3.2092224798320594</v>
      </c>
      <c r="O256" s="4">
        <v>3.4744348129253946</v>
      </c>
      <c r="P256" s="4">
        <v>3.5848340446520282</v>
      </c>
      <c r="Q256" s="4">
        <v>3.5600219307552452</v>
      </c>
      <c r="R256" s="4">
        <v>3.399416023689537</v>
      </c>
      <c r="S256" s="4">
        <v>3.1495470497361278</v>
      </c>
      <c r="T256" s="4">
        <v>2.8855001554178816</v>
      </c>
      <c r="U256" s="4">
        <v>2.6722733590661316</v>
      </c>
      <c r="V256" s="4">
        <v>2.6233021295431613</v>
      </c>
      <c r="W256" s="4">
        <v>2.8533915844174125</v>
      </c>
      <c r="X256" s="4">
        <v>3.4891258140914023</v>
      </c>
      <c r="Y256" s="4">
        <v>4.7287529188013568</v>
      </c>
      <c r="Z256" s="4">
        <v>6.7374513745343441</v>
      </c>
      <c r="AA256" s="4">
        <v>9.7645911061959421</v>
      </c>
      <c r="AB256" s="4">
        <v>14.020146759608714</v>
      </c>
      <c r="AC256" s="4">
        <v>19.821071423991402</v>
      </c>
      <c r="AD256" s="4">
        <v>11.624382914782823</v>
      </c>
      <c r="AE256" s="4">
        <v>2.3243356104769464</v>
      </c>
      <c r="AF256" s="4">
        <v>2.5816208674165035</v>
      </c>
      <c r="AG256" s="4">
        <v>3.0309035378099449</v>
      </c>
      <c r="AH256" s="4">
        <v>3.5456241778663409</v>
      </c>
      <c r="AI256" s="4">
        <v>4.0386407739441381</v>
      </c>
      <c r="AJ256" s="4">
        <v>4.447301685791655</v>
      </c>
      <c r="AK256" s="4">
        <v>4.7323550359220778</v>
      </c>
      <c r="AL256" s="4">
        <v>4.8734660924221904</v>
      </c>
      <c r="AM256" s="4">
        <v>4.8754363844561386</v>
      </c>
      <c r="AN256" s="4">
        <v>4.7647935699162405</v>
      </c>
      <c r="AO256" s="4">
        <v>4.5800438580075351</v>
      </c>
      <c r="AP256" s="4">
        <v>4.3766377295411738</v>
      </c>
      <c r="AQ256" s="4">
        <v>4.2252995427556641</v>
      </c>
      <c r="AR256" s="4">
        <v>4.1972346118936743</v>
      </c>
      <c r="AS256" s="4">
        <v>4.3613686412770916</v>
      </c>
      <c r="AT256" s="4">
        <v>4.7725794636362506</v>
      </c>
      <c r="AU256" s="4">
        <v>5.4555695283578229</v>
      </c>
      <c r="AV256" s="4">
        <v>6.3935403022504014</v>
      </c>
      <c r="AW256" s="4">
        <v>7.4923826433690186</v>
      </c>
      <c r="AX256" s="4">
        <v>8.5522617268653232</v>
      </c>
      <c r="AY256" s="4">
        <v>9.2235471554265338</v>
      </c>
      <c r="AZ256" s="4">
        <v>8.960766796024167</v>
      </c>
      <c r="BA256" s="61">
        <v>6.9536837167000014</v>
      </c>
    </row>
    <row r="257" spans="2:53" x14ac:dyDescent="0.25">
      <c r="B257" s="112">
        <v>4</v>
      </c>
      <c r="C257" s="4">
        <v>0</v>
      </c>
      <c r="D257" s="4">
        <v>0</v>
      </c>
      <c r="E257" s="4">
        <v>0</v>
      </c>
      <c r="F257" s="4">
        <v>0</v>
      </c>
      <c r="G257" s="4">
        <v>96.34</v>
      </c>
      <c r="H257" s="4">
        <v>0.93449800000000405</v>
      </c>
      <c r="I257" s="4">
        <v>0.63527463059999301</v>
      </c>
      <c r="J257" s="4">
        <v>0.80222440091682101</v>
      </c>
      <c r="K257" s="4">
        <v>1.1949217453877878</v>
      </c>
      <c r="L257" s="4">
        <v>1.7193653271071472</v>
      </c>
      <c r="M257" s="4">
        <v>2.2613131405987921</v>
      </c>
      <c r="N257" s="4">
        <v>2.763465418328872</v>
      </c>
      <c r="O257" s="4">
        <v>3.1690907514044753</v>
      </c>
      <c r="P257" s="4">
        <v>3.4309865711073444</v>
      </c>
      <c r="Q257" s="4">
        <v>3.5400052466356744</v>
      </c>
      <c r="R257" s="4">
        <v>3.5155034113259567</v>
      </c>
      <c r="S257" s="4">
        <v>3.3569059012120745</v>
      </c>
      <c r="T257" s="4">
        <v>3.1101615700243808</v>
      </c>
      <c r="U257" s="4">
        <v>2.8494166151389786</v>
      </c>
      <c r="V257" s="4">
        <v>2.6388562465398846</v>
      </c>
      <c r="W257" s="4">
        <v>2.5904974083660126</v>
      </c>
      <c r="X257" s="4">
        <v>2.8177095658340869</v>
      </c>
      <c r="Y257" s="4">
        <v>3.4454938594666431</v>
      </c>
      <c r="Z257" s="4">
        <v>4.6696192722152805</v>
      </c>
      <c r="AA257" s="4">
        <v>6.6531987025690729</v>
      </c>
      <c r="AB257" s="4">
        <v>9.6424836733386332</v>
      </c>
      <c r="AC257" s="4">
        <v>13.844823071142923</v>
      </c>
      <c r="AD257" s="4">
        <v>19.573206447184621</v>
      </c>
      <c r="AE257" s="4">
        <v>11.479018552789844</v>
      </c>
      <c r="AF257" s="4">
        <v>2.2952695030068577</v>
      </c>
      <c r="AG257" s="4">
        <v>2.5493373756345425</v>
      </c>
      <c r="AH257" s="4">
        <v>2.9930017100513542</v>
      </c>
      <c r="AI257" s="4">
        <v>3.501285704137385</v>
      </c>
      <c r="AJ257" s="4">
        <v>3.9881370660288877</v>
      </c>
      <c r="AK257" s="4">
        <v>4.3916876220701937</v>
      </c>
      <c r="AL257" s="4">
        <v>4.6731763444109573</v>
      </c>
      <c r="AM257" s="4">
        <v>4.8125227895034222</v>
      </c>
      <c r="AN257" s="4">
        <v>4.8144684427890985</v>
      </c>
      <c r="AO257" s="4">
        <v>4.705209230481044</v>
      </c>
      <c r="AP257" s="4">
        <v>4.5227698368229392</v>
      </c>
      <c r="AQ257" s="4">
        <v>4.3219073274292406</v>
      </c>
      <c r="AR257" s="4">
        <v>4.172461643594513</v>
      </c>
      <c r="AS257" s="4">
        <v>4.1447476682025073</v>
      </c>
      <c r="AT257" s="4">
        <v>4.3068291810233195</v>
      </c>
      <c r="AU257" s="4">
        <v>4.7128977606264497</v>
      </c>
      <c r="AV257" s="4">
        <v>5.3873469491799169</v>
      </c>
      <c r="AW257" s="4">
        <v>6.3135882812505502</v>
      </c>
      <c r="AX257" s="4">
        <v>7.3986894614818706</v>
      </c>
      <c r="AY257" s="4">
        <v>8.4453146244998489</v>
      </c>
      <c r="AZ257" s="4">
        <v>9.1082055448318204</v>
      </c>
      <c r="BA257" s="61">
        <v>8.8487112866847912</v>
      </c>
    </row>
    <row r="258" spans="2:53" x14ac:dyDescent="0.25">
      <c r="B258" s="112">
        <v>5</v>
      </c>
      <c r="C258" s="4">
        <v>0</v>
      </c>
      <c r="D258" s="4">
        <v>0</v>
      </c>
      <c r="E258" s="4">
        <v>0</v>
      </c>
      <c r="F258" s="4">
        <v>0</v>
      </c>
      <c r="G258" s="4">
        <v>0</v>
      </c>
      <c r="H258" s="4">
        <v>94.59</v>
      </c>
      <c r="I258" s="4">
        <v>0.91752300000000386</v>
      </c>
      <c r="J258" s="4">
        <v>0.62373497309999304</v>
      </c>
      <c r="K258" s="4">
        <v>0.78765212873907098</v>
      </c>
      <c r="L258" s="4">
        <v>1.1732161915739137</v>
      </c>
      <c r="M258" s="4">
        <v>1.6881333432744969</v>
      </c>
      <c r="N258" s="4">
        <v>2.2202367653024675</v>
      </c>
      <c r="O258" s="4">
        <v>2.713267530825493</v>
      </c>
      <c r="P258" s="4">
        <v>3.1115247475124486</v>
      </c>
      <c r="Q258" s="4">
        <v>3.3686632734175181</v>
      </c>
      <c r="R258" s="4">
        <v>3.4757016429236911</v>
      </c>
      <c r="S258" s="4">
        <v>3.4516448793577146</v>
      </c>
      <c r="T258" s="4">
        <v>3.2959282665107961</v>
      </c>
      <c r="U258" s="4">
        <v>3.0536660048640871</v>
      </c>
      <c r="V258" s="4">
        <v>2.797657438509404</v>
      </c>
      <c r="W258" s="4">
        <v>2.5909218638178086</v>
      </c>
      <c r="X258" s="4">
        <v>2.5434414558578067</v>
      </c>
      <c r="Y258" s="4">
        <v>2.7665263424563658</v>
      </c>
      <c r="Z258" s="4">
        <v>3.3829070393081766</v>
      </c>
      <c r="AA258" s="4">
        <v>4.5847964185057437</v>
      </c>
      <c r="AB258" s="4">
        <v>6.5323444599959366</v>
      </c>
      <c r="AC258" s="4">
        <v>9.4673295688301984</v>
      </c>
      <c r="AD258" s="4">
        <v>13.593334173753467</v>
      </c>
      <c r="AE258" s="4">
        <v>19.217662423076533</v>
      </c>
      <c r="AF258" s="4">
        <v>11.27050409911139</v>
      </c>
      <c r="AG258" s="4">
        <v>2.2535763160620581</v>
      </c>
      <c r="AH258" s="4">
        <v>2.5030290882423851</v>
      </c>
      <c r="AI258" s="4">
        <v>2.9386343341681291</v>
      </c>
      <c r="AJ258" s="4">
        <v>3.4376854344442105</v>
      </c>
      <c r="AK258" s="4">
        <v>3.9156932227078314</v>
      </c>
      <c r="AL258" s="4">
        <v>4.311913350338588</v>
      </c>
      <c r="AM258" s="4">
        <v>4.5882888770794317</v>
      </c>
      <c r="AN258" s="4">
        <v>4.7251041172838768</v>
      </c>
      <c r="AO258" s="4">
        <v>4.7270144281027688</v>
      </c>
      <c r="AP258" s="4">
        <v>4.6197398911272778</v>
      </c>
      <c r="AQ258" s="4">
        <v>4.4406144785663457</v>
      </c>
      <c r="AR258" s="4">
        <v>4.243400603088352</v>
      </c>
      <c r="AS258" s="4">
        <v>4.0966695751256479</v>
      </c>
      <c r="AT258" s="4">
        <v>4.0694590194651772</v>
      </c>
      <c r="AU258" s="4">
        <v>4.2285963486920881</v>
      </c>
      <c r="AV258" s="4">
        <v>4.6272887604074722</v>
      </c>
      <c r="AW258" s="4">
        <v>5.2894866921624279</v>
      </c>
      <c r="AX258" s="4">
        <v>6.1989030052261729</v>
      </c>
      <c r="AY258" s="4">
        <v>7.2642935038568623</v>
      </c>
      <c r="AZ258" s="4">
        <v>8.2919068956969131</v>
      </c>
      <c r="BA258" s="61">
        <v>8.94275651324104</v>
      </c>
    </row>
    <row r="259" spans="2:53" x14ac:dyDescent="0.25">
      <c r="B259" s="112">
        <v>6</v>
      </c>
      <c r="C259" s="4">
        <v>0</v>
      </c>
      <c r="D259" s="4">
        <v>0</v>
      </c>
      <c r="E259" s="4">
        <v>0</v>
      </c>
      <c r="F259" s="4">
        <v>0</v>
      </c>
      <c r="G259" s="4">
        <v>0</v>
      </c>
      <c r="H259" s="4">
        <v>0</v>
      </c>
      <c r="I259" s="4">
        <v>92.300000000000011</v>
      </c>
      <c r="J259" s="4">
        <v>0.89531000000000382</v>
      </c>
      <c r="K259" s="4">
        <v>0.60863450699999322</v>
      </c>
      <c r="L259" s="4">
        <v>0.76858326971790103</v>
      </c>
      <c r="M259" s="4">
        <v>1.1448129240117586</v>
      </c>
      <c r="N259" s="4">
        <v>1.6472640615734864</v>
      </c>
      <c r="O259" s="4">
        <v>2.1664853942004205</v>
      </c>
      <c r="P259" s="4">
        <v>2.6475800094639288</v>
      </c>
      <c r="Q259" s="4">
        <v>3.0361955195623112</v>
      </c>
      <c r="R259" s="4">
        <v>3.2871087867262601</v>
      </c>
      <c r="S259" s="4">
        <v>3.3915557843520108</v>
      </c>
      <c r="T259" s="4">
        <v>3.3680814289535581</v>
      </c>
      <c r="U259" s="4">
        <v>3.2161346759588381</v>
      </c>
      <c r="V259" s="4">
        <v>2.9797375224543319</v>
      </c>
      <c r="W259" s="4">
        <v>2.7299268588055607</v>
      </c>
      <c r="X259" s="4">
        <v>2.5281963001414924</v>
      </c>
      <c r="Y259" s="4">
        <v>2.4818653808613549</v>
      </c>
      <c r="Z259" s="4">
        <v>2.6995494387220909</v>
      </c>
      <c r="AA259" s="4">
        <v>3.3010077146436698</v>
      </c>
      <c r="AB259" s="4">
        <v>4.4737996556515505</v>
      </c>
      <c r="AC259" s="4">
        <v>6.3741980511430913</v>
      </c>
      <c r="AD259" s="4">
        <v>9.2381279120734465</v>
      </c>
      <c r="AE259" s="4">
        <v>13.264242988026695</v>
      </c>
      <c r="AF259" s="4">
        <v>18.752407671529379</v>
      </c>
      <c r="AG259" s="4">
        <v>10.997648042583586</v>
      </c>
      <c r="AH259" s="4">
        <v>2.199017802860006</v>
      </c>
      <c r="AI259" s="4">
        <v>2.4424313864549334</v>
      </c>
      <c r="AJ259" s="4">
        <v>2.8674907394409379</v>
      </c>
      <c r="AK259" s="4">
        <v>3.3544599386742853</v>
      </c>
      <c r="AL259" s="4">
        <v>3.8208952791619923</v>
      </c>
      <c r="AM259" s="4">
        <v>4.2075230176155163</v>
      </c>
      <c r="AN259" s="4">
        <v>4.4772075626856074</v>
      </c>
      <c r="AO259" s="4">
        <v>4.610710540493729</v>
      </c>
      <c r="AP259" s="4">
        <v>4.6125746031703727</v>
      </c>
      <c r="AQ259" s="4">
        <v>4.5078971556300642</v>
      </c>
      <c r="AR259" s="4">
        <v>4.3331083240477186</v>
      </c>
      <c r="AS259" s="4">
        <v>4.1406689466651327</v>
      </c>
      <c r="AT259" s="4">
        <v>3.9974902398149625</v>
      </c>
      <c r="AU259" s="4">
        <v>3.9709384448317566</v>
      </c>
      <c r="AV259" s="4">
        <v>4.1262230995272198</v>
      </c>
      <c r="AW259" s="4">
        <v>4.5152632686923537</v>
      </c>
      <c r="AX259" s="4">
        <v>5.1614295558366861</v>
      </c>
      <c r="AY259" s="4">
        <v>6.0488291297428463</v>
      </c>
      <c r="AZ259" s="4">
        <v>7.088426793593281</v>
      </c>
      <c r="BA259" s="61">
        <v>8.0911619248633588</v>
      </c>
    </row>
    <row r="260" spans="2:53" x14ac:dyDescent="0.25">
      <c r="B260" s="112">
        <v>7</v>
      </c>
      <c r="C260" s="4">
        <v>0</v>
      </c>
      <c r="D260" s="4">
        <v>0</v>
      </c>
      <c r="E260" s="4">
        <v>0</v>
      </c>
      <c r="F260" s="4">
        <v>0</v>
      </c>
      <c r="G260" s="4">
        <v>0</v>
      </c>
      <c r="H260" s="4">
        <v>0</v>
      </c>
      <c r="I260" s="4">
        <v>0</v>
      </c>
      <c r="J260" s="4">
        <v>89.52000000000001</v>
      </c>
      <c r="K260" s="4">
        <v>0.86834400000000367</v>
      </c>
      <c r="L260" s="4">
        <v>0.59030293679999346</v>
      </c>
      <c r="M260" s="4">
        <v>0.74543417448696103</v>
      </c>
      <c r="N260" s="4">
        <v>1.1103321013817187</v>
      </c>
      <c r="O260" s="4">
        <v>1.5976498243993336</v>
      </c>
      <c r="P260" s="4">
        <v>2.1012326380154023</v>
      </c>
      <c r="Q260" s="4">
        <v>2.5678370796014183</v>
      </c>
      <c r="R260" s="4">
        <v>2.9447478105224061</v>
      </c>
      <c r="S260" s="4">
        <v>3.1881037766818503</v>
      </c>
      <c r="T260" s="4">
        <v>3.2894049167409749</v>
      </c>
      <c r="U260" s="4">
        <v>3.266637589598294</v>
      </c>
      <c r="V260" s="4">
        <v>3.1192673476905219</v>
      </c>
      <c r="W260" s="4">
        <v>2.8899902817996943</v>
      </c>
      <c r="X260" s="4">
        <v>2.6477037096454366</v>
      </c>
      <c r="Y260" s="4">
        <v>2.4520491093029944</v>
      </c>
      <c r="Z260" s="4">
        <v>2.4071136391626053</v>
      </c>
      <c r="AA260" s="4">
        <v>2.6182412324420539</v>
      </c>
      <c r="AB260" s="4">
        <v>3.2015840803347921</v>
      </c>
      <c r="AC260" s="4">
        <v>4.339052493758687</v>
      </c>
      <c r="AD260" s="4">
        <v>6.1822124543697674</v>
      </c>
      <c r="AE260" s="4">
        <v>8.9598831060543329</v>
      </c>
      <c r="AF260" s="4">
        <v>12.864734911030874</v>
      </c>
      <c r="AG260" s="4">
        <v>18.187600593231963</v>
      </c>
      <c r="AH260" s="4">
        <v>10.666407939025813</v>
      </c>
      <c r="AI260" s="4">
        <v>2.1327851973134098</v>
      </c>
      <c r="AJ260" s="4">
        <v>2.3688673641976776</v>
      </c>
      <c r="AK260" s="4">
        <v>2.7811242794664439</v>
      </c>
      <c r="AL260" s="4">
        <v>3.2534263673902708</v>
      </c>
      <c r="AM260" s="4">
        <v>3.7058130594862573</v>
      </c>
      <c r="AN260" s="4">
        <v>4.0807958888075948</v>
      </c>
      <c r="AO260" s="4">
        <v>4.3423577574389549</v>
      </c>
      <c r="AP260" s="4">
        <v>4.4718397354821082</v>
      </c>
      <c r="AQ260" s="4">
        <v>4.4736476541258048</v>
      </c>
      <c r="AR260" s="4">
        <v>4.3721230051137958</v>
      </c>
      <c r="AS260" s="4">
        <v>4.2025986692172452</v>
      </c>
      <c r="AT260" s="4">
        <v>4.015955407426465</v>
      </c>
      <c r="AU260" s="4">
        <v>3.8770891253329949</v>
      </c>
      <c r="AV260" s="4">
        <v>3.8513370485518834</v>
      </c>
      <c r="AW260" s="4">
        <v>4.0019446573096067</v>
      </c>
      <c r="AX260" s="4">
        <v>4.379267256915921</v>
      </c>
      <c r="AY260" s="4">
        <v>5.0059715475460465</v>
      </c>
      <c r="AZ260" s="4">
        <v>5.8666433769726929</v>
      </c>
      <c r="BA260" s="61">
        <v>6.8749292151946966</v>
      </c>
    </row>
    <row r="261" spans="2:53" x14ac:dyDescent="0.25">
      <c r="B261" s="112">
        <v>8</v>
      </c>
      <c r="C261" s="4">
        <v>0</v>
      </c>
      <c r="D261" s="4">
        <v>0</v>
      </c>
      <c r="E261" s="4">
        <v>0</v>
      </c>
      <c r="F261" s="4">
        <v>0</v>
      </c>
      <c r="G261" s="4">
        <v>0</v>
      </c>
      <c r="H261" s="4">
        <v>0</v>
      </c>
      <c r="I261" s="4">
        <v>0</v>
      </c>
      <c r="J261" s="4">
        <v>0</v>
      </c>
      <c r="K261" s="4">
        <v>86.360000000000014</v>
      </c>
      <c r="L261" s="4">
        <v>0.83769200000000354</v>
      </c>
      <c r="M261" s="4">
        <v>0.56946561239999371</v>
      </c>
      <c r="N261" s="4">
        <v>0.71912081444028098</v>
      </c>
      <c r="O261" s="4">
        <v>1.0711380727806661</v>
      </c>
      <c r="P261" s="4">
        <v>1.5412537850215198</v>
      </c>
      <c r="Q261" s="4">
        <v>2.0270604403374679</v>
      </c>
      <c r="R261" s="4">
        <v>2.4771940370238883</v>
      </c>
      <c r="S261" s="4">
        <v>2.8408000549230898</v>
      </c>
      <c r="T261" s="4">
        <v>3.0755657077105072</v>
      </c>
      <c r="U261" s="4">
        <v>3.1732909808953371</v>
      </c>
      <c r="V261" s="4">
        <v>3.1513273261584973</v>
      </c>
      <c r="W261" s="4">
        <v>3.0091591616013571</v>
      </c>
      <c r="X261" s="4">
        <v>2.7879754327102502</v>
      </c>
      <c r="Y261" s="4">
        <v>2.554241424988605</v>
      </c>
      <c r="Z261" s="4">
        <v>2.3654933096448456</v>
      </c>
      <c r="AA261" s="4">
        <v>2.3221440334906456</v>
      </c>
      <c r="AB261" s="4">
        <v>2.5258189547999974</v>
      </c>
      <c r="AC261" s="4">
        <v>3.0885701650772193</v>
      </c>
      <c r="AD261" s="4">
        <v>4.1858866550603242</v>
      </c>
      <c r="AE261" s="4">
        <v>5.9639842220662773</v>
      </c>
      <c r="AF261" s="4">
        <v>8.6436048373419592</v>
      </c>
      <c r="AG261" s="4">
        <v>12.410617816316201</v>
      </c>
      <c r="AH261" s="4">
        <v>17.545589669699645</v>
      </c>
      <c r="AI261" s="4">
        <v>10.289890411240719</v>
      </c>
      <c r="AJ261" s="4">
        <v>2.0574992140302286</v>
      </c>
      <c r="AK261" s="4">
        <v>2.2852478281066961</v>
      </c>
      <c r="AL261" s="4">
        <v>2.6829523321573068</v>
      </c>
      <c r="AM261" s="4">
        <v>3.1385824518300245</v>
      </c>
      <c r="AN261" s="4">
        <v>3.5750001766893789</v>
      </c>
      <c r="AO261" s="4">
        <v>3.9367463467093824</v>
      </c>
      <c r="AP261" s="4">
        <v>4.1890752450003141</v>
      </c>
      <c r="AQ261" s="4">
        <v>4.3139865902171008</v>
      </c>
      <c r="AR261" s="4">
        <v>4.3157306904636341</v>
      </c>
      <c r="AS261" s="4">
        <v>4.2177897980521379</v>
      </c>
      <c r="AT261" s="4">
        <v>4.0542495651653407</v>
      </c>
      <c r="AU261" s="4">
        <v>3.8741946937594895</v>
      </c>
      <c r="AV261" s="4">
        <v>3.740230304554931</v>
      </c>
      <c r="AW261" s="4">
        <v>3.7153872599747615</v>
      </c>
      <c r="AX261" s="4">
        <v>3.8606785143572124</v>
      </c>
      <c r="AY261" s="4">
        <v>4.2246818622347959</v>
      </c>
      <c r="AZ261" s="4">
        <v>4.8292638834458961</v>
      </c>
      <c r="BA261" s="61">
        <v>5.6595545356943893</v>
      </c>
    </row>
    <row r="262" spans="2:53" x14ac:dyDescent="0.25">
      <c r="B262" s="112">
        <v>9</v>
      </c>
      <c r="C262" s="4">
        <v>0</v>
      </c>
      <c r="D262" s="4">
        <v>0</v>
      </c>
      <c r="E262" s="4">
        <v>0</v>
      </c>
      <c r="F262" s="4">
        <v>0</v>
      </c>
      <c r="G262" s="4">
        <v>0</v>
      </c>
      <c r="H262" s="4">
        <v>0</v>
      </c>
      <c r="I262" s="4">
        <v>0</v>
      </c>
      <c r="J262" s="4">
        <v>0</v>
      </c>
      <c r="K262" s="4">
        <v>0</v>
      </c>
      <c r="L262" s="4">
        <v>82.98</v>
      </c>
      <c r="M262" s="4">
        <v>0.80490600000000334</v>
      </c>
      <c r="N262" s="4">
        <v>0.54717758819999396</v>
      </c>
      <c r="O262" s="4">
        <v>0.69097551160554094</v>
      </c>
      <c r="P262" s="4">
        <v>1.0292153459858693</v>
      </c>
      <c r="Q262" s="4">
        <v>1.4809314391047441</v>
      </c>
      <c r="R262" s="4">
        <v>1.9477243554794244</v>
      </c>
      <c r="S262" s="4">
        <v>2.380240402874505</v>
      </c>
      <c r="T262" s="4">
        <v>2.7296154302630615</v>
      </c>
      <c r="U262" s="4">
        <v>2.9551927098867283</v>
      </c>
      <c r="V262" s="4">
        <v>3.049093163440193</v>
      </c>
      <c r="W262" s="4">
        <v>3.0279891329855499</v>
      </c>
      <c r="X262" s="4">
        <v>2.8913852157211744</v>
      </c>
      <c r="Y262" s="4">
        <v>2.678858284000655</v>
      </c>
      <c r="Z262" s="4">
        <v>2.4542722724126267</v>
      </c>
      <c r="AA262" s="4">
        <v>2.2729114733016358</v>
      </c>
      <c r="AB262" s="4">
        <v>2.2312588223605112</v>
      </c>
      <c r="AC262" s="4">
        <v>2.4269622147904562</v>
      </c>
      <c r="AD262" s="4">
        <v>2.9676881924282958</v>
      </c>
      <c r="AE262" s="4">
        <v>4.0220573718956194</v>
      </c>
      <c r="AF262" s="4">
        <v>5.7305628849821639</v>
      </c>
      <c r="AG262" s="4">
        <v>8.3053071954913822</v>
      </c>
      <c r="AH262" s="4">
        <v>11.924884974501138</v>
      </c>
      <c r="AI262" s="4">
        <v>16.858881783136596</v>
      </c>
      <c r="AJ262" s="4">
        <v>9.8871596378503348</v>
      </c>
      <c r="AK262" s="4">
        <v>1.9769718015311297</v>
      </c>
      <c r="AL262" s="4">
        <v>2.1958066787435575</v>
      </c>
      <c r="AM262" s="4">
        <v>2.57794562902285</v>
      </c>
      <c r="AN262" s="4">
        <v>3.0157430737940647</v>
      </c>
      <c r="AO262" s="4">
        <v>3.435080067874996</v>
      </c>
      <c r="AP262" s="4">
        <v>3.7826680390220533</v>
      </c>
      <c r="AQ262" s="4">
        <v>4.0251211652399963</v>
      </c>
      <c r="AR262" s="4">
        <v>4.1451436690159218</v>
      </c>
      <c r="AS262" s="4">
        <v>4.1468195078123244</v>
      </c>
      <c r="AT262" s="4">
        <v>4.0527118740431494</v>
      </c>
      <c r="AU262" s="4">
        <v>3.8955723589326072</v>
      </c>
      <c r="AV262" s="4">
        <v>3.7225645633182309</v>
      </c>
      <c r="AW262" s="4">
        <v>3.5938433380264958</v>
      </c>
      <c r="AX262" s="4">
        <v>3.5699726126992322</v>
      </c>
      <c r="AY262" s="4">
        <v>3.7095773867688915</v>
      </c>
      <c r="AZ262" s="4">
        <v>4.0593341932404279</v>
      </c>
      <c r="BA262" s="61">
        <v>4.6402537870349754</v>
      </c>
    </row>
    <row r="263" spans="2:53" x14ac:dyDescent="0.25">
      <c r="B263" s="112">
        <v>10</v>
      </c>
      <c r="C263" s="4">
        <v>0</v>
      </c>
      <c r="D263" s="4">
        <v>0</v>
      </c>
      <c r="E263" s="4">
        <v>0</v>
      </c>
      <c r="F263" s="4">
        <v>0</v>
      </c>
      <c r="G263" s="4">
        <v>0</v>
      </c>
      <c r="H263" s="4">
        <v>0</v>
      </c>
      <c r="I263" s="4">
        <v>0</v>
      </c>
      <c r="J263" s="4">
        <v>0</v>
      </c>
      <c r="K263" s="4">
        <v>0</v>
      </c>
      <c r="L263" s="4">
        <v>0</v>
      </c>
      <c r="M263" s="4">
        <v>79.550000000000011</v>
      </c>
      <c r="N263" s="4">
        <v>0.77163500000000318</v>
      </c>
      <c r="O263" s="4">
        <v>0.52455985949999417</v>
      </c>
      <c r="P263" s="4">
        <v>0.66241385813715092</v>
      </c>
      <c r="Q263" s="4">
        <v>0.98667246051067614</v>
      </c>
      <c r="R263" s="4">
        <v>1.4197167507927499</v>
      </c>
      <c r="S263" s="4">
        <v>1.8672146598986288</v>
      </c>
      <c r="T263" s="4">
        <v>2.2818525433678825</v>
      </c>
      <c r="U263" s="4">
        <v>2.6167860626346897</v>
      </c>
      <c r="V263" s="4">
        <v>2.8330390464146689</v>
      </c>
      <c r="W263" s="4">
        <v>2.9230581001647065</v>
      </c>
      <c r="X263" s="4">
        <v>2.9028264103277959</v>
      </c>
      <c r="Y263" s="4">
        <v>2.7718690517066693</v>
      </c>
      <c r="Z263" s="4">
        <v>2.56812697628648</v>
      </c>
      <c r="AA263" s="4">
        <v>2.3528242862186604</v>
      </c>
      <c r="AB263" s="4">
        <v>2.1789600831663671</v>
      </c>
      <c r="AC263" s="4">
        <v>2.1390291554444283</v>
      </c>
      <c r="AD263" s="4">
        <v>2.3266430969701228</v>
      </c>
      <c r="AE263" s="4">
        <v>2.8450180249177022</v>
      </c>
      <c r="AF263" s="4">
        <v>3.855804578624928</v>
      </c>
      <c r="AG263" s="4">
        <v>5.4936885695388185</v>
      </c>
      <c r="AH263" s="4">
        <v>7.9620051506548499</v>
      </c>
      <c r="AI263" s="4">
        <v>11.431966735617806</v>
      </c>
      <c r="AJ263" s="4">
        <v>16.162015495884745</v>
      </c>
      <c r="AK263" s="4">
        <v>9.4784713086405663</v>
      </c>
      <c r="AL263" s="4">
        <v>1.8952531551193224</v>
      </c>
      <c r="AM263" s="4">
        <v>2.1050424354549291</v>
      </c>
      <c r="AN263" s="4">
        <v>2.4713855722917297</v>
      </c>
      <c r="AO263" s="4">
        <v>2.8910865451954431</v>
      </c>
      <c r="AP263" s="4">
        <v>3.293090134965726</v>
      </c>
      <c r="AQ263" s="4">
        <v>3.6263104664281074</v>
      </c>
      <c r="AR263" s="4">
        <v>3.8587417292702062</v>
      </c>
      <c r="AS263" s="4">
        <v>3.9738030714656132</v>
      </c>
      <c r="AT263" s="4">
        <v>3.9754096390271201</v>
      </c>
      <c r="AU263" s="4">
        <v>3.8851919689097678</v>
      </c>
      <c r="AV263" s="4">
        <v>3.7345478567496855</v>
      </c>
      <c r="AW263" s="4">
        <v>3.5686913836100902</v>
      </c>
      <c r="AX263" s="4">
        <v>3.4452908838275218</v>
      </c>
      <c r="AY263" s="4">
        <v>3.422406861174065</v>
      </c>
      <c r="AZ263" s="4">
        <v>3.5562410353996783</v>
      </c>
      <c r="BA263" s="61">
        <v>3.8915405528112319</v>
      </c>
    </row>
    <row r="264" spans="2:53" x14ac:dyDescent="0.25">
      <c r="B264" s="112">
        <v>11</v>
      </c>
      <c r="C264" s="4">
        <v>0</v>
      </c>
      <c r="D264" s="4">
        <v>0</v>
      </c>
      <c r="E264" s="4">
        <v>0</v>
      </c>
      <c r="F264" s="4">
        <v>0</v>
      </c>
      <c r="G264" s="4">
        <v>0</v>
      </c>
      <c r="H264" s="4">
        <v>0</v>
      </c>
      <c r="I264" s="4">
        <v>0</v>
      </c>
      <c r="J264" s="4">
        <v>0</v>
      </c>
      <c r="K264" s="4">
        <v>0</v>
      </c>
      <c r="L264" s="4">
        <v>0</v>
      </c>
      <c r="M264" s="4">
        <v>0</v>
      </c>
      <c r="N264" s="4">
        <v>76.220000000000013</v>
      </c>
      <c r="O264" s="4">
        <v>0.73933400000000304</v>
      </c>
      <c r="P264" s="4">
        <v>0.50260153979999445</v>
      </c>
      <c r="Q264" s="4">
        <v>0.63468490593606086</v>
      </c>
      <c r="R264" s="4">
        <v>0.94536989239627578</v>
      </c>
      <c r="S264" s="4">
        <v>1.360286747271193</v>
      </c>
      <c r="T264" s="4">
        <v>1.7890521857633375</v>
      </c>
      <c r="U264" s="4">
        <v>2.1863331345757384</v>
      </c>
      <c r="V264" s="4">
        <v>2.5072461809430049</v>
      </c>
      <c r="W264" s="4">
        <v>2.7144467142391711</v>
      </c>
      <c r="X264" s="4">
        <v>2.8006975285299047</v>
      </c>
      <c r="Y264" s="4">
        <v>2.7813127466396557</v>
      </c>
      <c r="Z264" s="4">
        <v>2.6558373239608088</v>
      </c>
      <c r="AA264" s="4">
        <v>2.4606239865814645</v>
      </c>
      <c r="AB264" s="4">
        <v>2.2543339672606701</v>
      </c>
      <c r="AC264" s="4">
        <v>2.087747800615217</v>
      </c>
      <c r="AD264" s="4">
        <v>2.0494884001002429</v>
      </c>
      <c r="AE264" s="4">
        <v>2.2292487347713736</v>
      </c>
      <c r="AF264" s="4">
        <v>2.7259242471304495</v>
      </c>
      <c r="AG264" s="4">
        <v>3.6943988055662103</v>
      </c>
      <c r="AH264" s="4">
        <v>5.263720210813938</v>
      </c>
      <c r="AI264" s="4">
        <v>7.6287119117902282</v>
      </c>
      <c r="AJ264" s="4">
        <v>10.953419290871015</v>
      </c>
      <c r="AK264" s="4">
        <v>15.4854660100105</v>
      </c>
      <c r="AL264" s="4">
        <v>9.0816980910695655</v>
      </c>
      <c r="AM264" s="4">
        <v>1.8159169765329322</v>
      </c>
      <c r="AN264" s="4">
        <v>2.0169243800172811</v>
      </c>
      <c r="AO264" s="4">
        <v>2.3679322227539363</v>
      </c>
      <c r="AP264" s="4">
        <v>2.7700643177221456</v>
      </c>
      <c r="AQ264" s="4">
        <v>3.1552398502462307</v>
      </c>
      <c r="AR264" s="4">
        <v>3.474511423647396</v>
      </c>
      <c r="AS264" s="4">
        <v>3.6972130057193606</v>
      </c>
      <c r="AT264" s="4">
        <v>3.8074578266135641</v>
      </c>
      <c r="AU264" s="4">
        <v>3.808997142509706</v>
      </c>
      <c r="AV264" s="4">
        <v>3.7225560260251731</v>
      </c>
      <c r="AW264" s="4">
        <v>3.5782179464671406</v>
      </c>
      <c r="AX264" s="4">
        <v>3.4193043024357146</v>
      </c>
      <c r="AY264" s="4">
        <v>3.3010694049696254</v>
      </c>
      <c r="AZ264" s="4">
        <v>3.2791433181481739</v>
      </c>
      <c r="BA264" s="61">
        <v>3.40737513159225</v>
      </c>
    </row>
    <row r="265" spans="2:53" x14ac:dyDescent="0.25">
      <c r="B265" s="112">
        <v>12</v>
      </c>
      <c r="C265" s="4">
        <v>0</v>
      </c>
      <c r="D265" s="4">
        <v>0</v>
      </c>
      <c r="E265" s="4">
        <v>0</v>
      </c>
      <c r="F265" s="4">
        <v>0</v>
      </c>
      <c r="G265" s="4">
        <v>0</v>
      </c>
      <c r="H265" s="4">
        <v>0</v>
      </c>
      <c r="I265" s="4">
        <v>0</v>
      </c>
      <c r="J265" s="4">
        <v>0</v>
      </c>
      <c r="K265" s="4">
        <v>0</v>
      </c>
      <c r="L265" s="4">
        <v>0</v>
      </c>
      <c r="M265" s="4">
        <v>0</v>
      </c>
      <c r="N265" s="4">
        <v>0</v>
      </c>
      <c r="O265" s="4">
        <v>73.140000000000015</v>
      </c>
      <c r="P265" s="4">
        <v>0.70945800000000292</v>
      </c>
      <c r="Q265" s="4">
        <v>0.48229174259999469</v>
      </c>
      <c r="R265" s="4">
        <v>0.6090377069032209</v>
      </c>
      <c r="S265" s="4">
        <v>0.90716811768385741</v>
      </c>
      <c r="T265" s="4">
        <v>1.3053184557257289</v>
      </c>
      <c r="U265" s="4">
        <v>1.7167577652418067</v>
      </c>
      <c r="V265" s="4">
        <v>2.0979848525697915</v>
      </c>
      <c r="W265" s="4">
        <v>2.4059300140930384</v>
      </c>
      <c r="X265" s="4">
        <v>2.6047577103050772</v>
      </c>
      <c r="Y265" s="4">
        <v>2.6875231859968149</v>
      </c>
      <c r="Z265" s="4">
        <v>2.6689217303755499</v>
      </c>
      <c r="AA265" s="4">
        <v>2.5485166868865594</v>
      </c>
      <c r="AB265" s="4">
        <v>2.3611917918993481</v>
      </c>
      <c r="AC265" s="4">
        <v>2.1632378163926189</v>
      </c>
      <c r="AD265" s="4">
        <v>2.0033832870243633</v>
      </c>
      <c r="AE265" s="4">
        <v>1.9666699236858012</v>
      </c>
      <c r="AF265" s="4">
        <v>2.1391662616265847</v>
      </c>
      <c r="AG265" s="4">
        <v>2.6157714436515493</v>
      </c>
      <c r="AH265" s="4">
        <v>3.5451105830374261</v>
      </c>
      <c r="AI265" s="4">
        <v>5.0510167438852198</v>
      </c>
      <c r="AJ265" s="4">
        <v>7.3204406878553829</v>
      </c>
      <c r="AK265" s="4">
        <v>10.510798831465573</v>
      </c>
      <c r="AL265" s="4">
        <v>14.859708527580267</v>
      </c>
      <c r="AM265" s="4">
        <v>8.7147126525954874</v>
      </c>
      <c r="AN265" s="4">
        <v>1.7425369675100848</v>
      </c>
      <c r="AO265" s="4">
        <v>1.9354217942070842</v>
      </c>
      <c r="AP265" s="4">
        <v>2.2722456411994609</v>
      </c>
      <c r="AQ265" s="4">
        <v>2.6581278430621587</v>
      </c>
      <c r="AR265" s="4">
        <v>3.0277386860011717</v>
      </c>
      <c r="AS265" s="4">
        <v>3.3341087053997711</v>
      </c>
      <c r="AT265" s="4">
        <v>3.5478110632158759</v>
      </c>
      <c r="AU265" s="4">
        <v>3.6536009635071647</v>
      </c>
      <c r="AV265" s="4">
        <v>3.6550780766617672</v>
      </c>
      <c r="AW265" s="4">
        <v>3.5721299887625451</v>
      </c>
      <c r="AX265" s="4">
        <v>3.4336245159355374</v>
      </c>
      <c r="AY265" s="4">
        <v>3.2811324675957514</v>
      </c>
      <c r="AZ265" s="4">
        <v>3.1676753644644244</v>
      </c>
      <c r="BA265" s="61">
        <v>3.1466352963704729</v>
      </c>
    </row>
    <row r="266" spans="2:53" x14ac:dyDescent="0.25">
      <c r="B266" s="112">
        <v>13</v>
      </c>
      <c r="C266" s="4">
        <v>0</v>
      </c>
      <c r="D266" s="4">
        <v>0</v>
      </c>
      <c r="E266" s="4">
        <v>0</v>
      </c>
      <c r="F266" s="4">
        <v>0</v>
      </c>
      <c r="G266" s="4">
        <v>0</v>
      </c>
      <c r="H266" s="4">
        <v>0</v>
      </c>
      <c r="I266" s="4">
        <v>0</v>
      </c>
      <c r="J266" s="4">
        <v>0</v>
      </c>
      <c r="K266" s="4">
        <v>0</v>
      </c>
      <c r="L266" s="4">
        <v>0</v>
      </c>
      <c r="M266" s="4">
        <v>0</v>
      </c>
      <c r="N266" s="4">
        <v>0</v>
      </c>
      <c r="O266" s="4">
        <v>0</v>
      </c>
      <c r="P266" s="4">
        <v>70.410000000000011</v>
      </c>
      <c r="Q266" s="4">
        <v>0.68297700000000272</v>
      </c>
      <c r="R266" s="4">
        <v>0.46428987689999485</v>
      </c>
      <c r="S266" s="4">
        <v>0.58630496230593077</v>
      </c>
      <c r="T266" s="4">
        <v>0.87330745373421381</v>
      </c>
      <c r="U266" s="4">
        <v>1.2565965609467946</v>
      </c>
      <c r="V266" s="4">
        <v>1.6526786197795407</v>
      </c>
      <c r="W266" s="4">
        <v>2.0196761480645202</v>
      </c>
      <c r="X266" s="4">
        <v>2.3161270480214768</v>
      </c>
      <c r="Y266" s="4">
        <v>2.507533365908948</v>
      </c>
      <c r="Z266" s="4">
        <v>2.5872095642061215</v>
      </c>
      <c r="AA266" s="4">
        <v>2.5693024205050925</v>
      </c>
      <c r="AB266" s="4">
        <v>2.4533915767525656</v>
      </c>
      <c r="AC266" s="4">
        <v>2.2730587102492903</v>
      </c>
      <c r="AD266" s="4">
        <v>2.0824935008504823</v>
      </c>
      <c r="AE266" s="4">
        <v>1.9286056499779247</v>
      </c>
      <c r="AF266" s="4">
        <v>1.8932626377730004</v>
      </c>
      <c r="AG266" s="4">
        <v>2.0593204331573398</v>
      </c>
      <c r="AH266" s="4">
        <v>2.5181360042043419</v>
      </c>
      <c r="AI266" s="4">
        <v>3.4127869312505488</v>
      </c>
      <c r="AJ266" s="4">
        <v>4.862484125471128</v>
      </c>
      <c r="AK266" s="4">
        <v>7.0472002848222237</v>
      </c>
      <c r="AL266" s="4">
        <v>10.118476151538022</v>
      </c>
      <c r="AM266" s="4">
        <v>14.30505984997165</v>
      </c>
      <c r="AN266" s="4">
        <v>8.3894301048570981</v>
      </c>
      <c r="AO266" s="4">
        <v>1.6774955958761972</v>
      </c>
      <c r="AP266" s="4">
        <v>1.8631808658753184</v>
      </c>
      <c r="AQ266" s="4">
        <v>2.1874325348216304</v>
      </c>
      <c r="AR266" s="4">
        <v>2.5589114223408065</v>
      </c>
      <c r="AS266" s="4">
        <v>2.9147262904203237</v>
      </c>
      <c r="AT266" s="4">
        <v>3.2096608414984669</v>
      </c>
      <c r="AU266" s="4">
        <v>3.4153866141786957</v>
      </c>
      <c r="AV266" s="4">
        <v>3.5172278348446739</v>
      </c>
      <c r="AW266" s="4">
        <v>3.518649813751094</v>
      </c>
      <c r="AX266" s="4">
        <v>3.4387978193706696</v>
      </c>
      <c r="AY266" s="4">
        <v>3.3054621570552527</v>
      </c>
      <c r="AZ266" s="4">
        <v>3.1586619776239653</v>
      </c>
      <c r="BA266" s="61">
        <v>3.0494397376529956</v>
      </c>
    </row>
    <row r="267" spans="2:53" x14ac:dyDescent="0.25">
      <c r="B267" s="112">
        <v>14</v>
      </c>
      <c r="C267" s="4">
        <v>0</v>
      </c>
      <c r="D267" s="4">
        <v>0</v>
      </c>
      <c r="E267" s="4">
        <v>0</v>
      </c>
      <c r="F267" s="4">
        <v>0</v>
      </c>
      <c r="G267" s="4">
        <v>0</v>
      </c>
      <c r="H267" s="4">
        <v>0</v>
      </c>
      <c r="I267" s="4">
        <v>0</v>
      </c>
      <c r="J267" s="4">
        <v>0</v>
      </c>
      <c r="K267" s="4">
        <v>0</v>
      </c>
      <c r="L267" s="4">
        <v>0</v>
      </c>
      <c r="M267" s="4">
        <v>0</v>
      </c>
      <c r="N267" s="4">
        <v>0</v>
      </c>
      <c r="O267" s="4">
        <v>0</v>
      </c>
      <c r="P267" s="4">
        <v>0</v>
      </c>
      <c r="Q267" s="4">
        <v>68.050000000000011</v>
      </c>
      <c r="R267" s="4">
        <v>0.6600850000000027</v>
      </c>
      <c r="S267" s="4">
        <v>0.44872782449999504</v>
      </c>
      <c r="T267" s="4">
        <v>0.56665321239765076</v>
      </c>
      <c r="U267" s="4">
        <v>0.84403596401950365</v>
      </c>
      <c r="V267" s="4">
        <v>1.214477999892478</v>
      </c>
      <c r="W267" s="4">
        <v>1.5972841936656406</v>
      </c>
      <c r="X267" s="4">
        <v>1.9519807112028207</v>
      </c>
      <c r="Y267" s="4">
        <v>2.2384951799156583</v>
      </c>
      <c r="Z267" s="4">
        <v>2.4234859473100969</v>
      </c>
      <c r="AA267" s="4">
        <v>2.500491561485962</v>
      </c>
      <c r="AB267" s="4">
        <v>2.4831846288222064</v>
      </c>
      <c r="AC267" s="4">
        <v>2.3711588808125565</v>
      </c>
      <c r="AD267" s="4">
        <v>2.1968704052331232</v>
      </c>
      <c r="AE267" s="4">
        <v>2.0126925540814562</v>
      </c>
      <c r="AF267" s="4">
        <v>1.8639627109927253</v>
      </c>
      <c r="AG267" s="4">
        <v>1.8298043246762206</v>
      </c>
      <c r="AH267" s="4">
        <v>1.9902962004879561</v>
      </c>
      <c r="AI267" s="4">
        <v>2.4337332067334962</v>
      </c>
      <c r="AJ267" s="4">
        <v>3.2983972542479743</v>
      </c>
      <c r="AK267" s="4">
        <v>4.6995035469153565</v>
      </c>
      <c r="AL267" s="4">
        <v>6.8109924638851345</v>
      </c>
      <c r="AM267" s="4">
        <v>9.7793254099156712</v>
      </c>
      <c r="AN267" s="4">
        <v>13.825583337460174</v>
      </c>
      <c r="AO267" s="4">
        <v>8.1082334701821548</v>
      </c>
      <c r="AP267" s="4">
        <v>1.6212693551963531</v>
      </c>
      <c r="AQ267" s="4">
        <v>1.8007308325921805</v>
      </c>
      <c r="AR267" s="4">
        <v>2.1141142450591102</v>
      </c>
      <c r="AS267" s="4">
        <v>2.4731419157831542</v>
      </c>
      <c r="AT267" s="4">
        <v>2.8170305931416424</v>
      </c>
      <c r="AU267" s="4">
        <v>3.102079537906131</v>
      </c>
      <c r="AV267" s="4">
        <v>3.3009098010916098</v>
      </c>
      <c r="AW267" s="4">
        <v>3.3993375111657445</v>
      </c>
      <c r="AX267" s="4">
        <v>3.4007118282312447</v>
      </c>
      <c r="AY267" s="4">
        <v>3.3235363102993052</v>
      </c>
      <c r="AZ267" s="4">
        <v>3.1946697882063622</v>
      </c>
      <c r="BA267" s="61">
        <v>3.0527900522271105</v>
      </c>
    </row>
    <row r="268" spans="2:53" x14ac:dyDescent="0.25">
      <c r="B268" s="112">
        <v>15</v>
      </c>
      <c r="C268" s="4">
        <v>0</v>
      </c>
      <c r="D268" s="4">
        <v>0</v>
      </c>
      <c r="E268" s="4">
        <v>0</v>
      </c>
      <c r="F268" s="4">
        <v>0</v>
      </c>
      <c r="G268" s="4">
        <v>0</v>
      </c>
      <c r="H268" s="4">
        <v>0</v>
      </c>
      <c r="I268" s="4">
        <v>0</v>
      </c>
      <c r="J268" s="4">
        <v>0</v>
      </c>
      <c r="K268" s="4">
        <v>0</v>
      </c>
      <c r="L268" s="4">
        <v>0</v>
      </c>
      <c r="M268" s="4">
        <v>0</v>
      </c>
      <c r="N268" s="4">
        <v>0</v>
      </c>
      <c r="O268" s="4">
        <v>0</v>
      </c>
      <c r="P268" s="4">
        <v>0</v>
      </c>
      <c r="Q268" s="4">
        <v>0</v>
      </c>
      <c r="R268" s="4">
        <v>66.010000000000019</v>
      </c>
      <c r="S268" s="4">
        <v>0.64029700000000267</v>
      </c>
      <c r="T268" s="4">
        <v>0.43527588089999519</v>
      </c>
      <c r="U268" s="4">
        <v>0.5496661065447308</v>
      </c>
      <c r="V268" s="4">
        <v>0.81873348985933048</v>
      </c>
      <c r="W268" s="4">
        <v>1.1780704301675602</v>
      </c>
      <c r="X268" s="4">
        <v>1.5494008761773539</v>
      </c>
      <c r="Y268" s="4">
        <v>1.8934643166274534</v>
      </c>
      <c r="Z268" s="4">
        <v>2.1713896668072388</v>
      </c>
      <c r="AA268" s="4">
        <v>2.3508347888602423</v>
      </c>
      <c r="AB268" s="4">
        <v>2.4255319320159936</v>
      </c>
      <c r="AC268" s="4">
        <v>2.4087438258420844</v>
      </c>
      <c r="AD268" s="4">
        <v>2.3000763809322096</v>
      </c>
      <c r="AE268" s="4">
        <v>2.131012717846267</v>
      </c>
      <c r="AF268" s="4">
        <v>1.9523561424675522</v>
      </c>
      <c r="AG268" s="4">
        <v>1.8080849162767054</v>
      </c>
      <c r="AH268" s="4">
        <v>1.7749505286095124</v>
      </c>
      <c r="AI268" s="4">
        <v>1.9306311858076413</v>
      </c>
      <c r="AJ268" s="4">
        <v>2.3607748563773416</v>
      </c>
      <c r="AK268" s="4">
        <v>3.1995180419237146</v>
      </c>
      <c r="AL268" s="4">
        <v>4.5586220298586726</v>
      </c>
      <c r="AM268" s="4">
        <v>6.606812822058159</v>
      </c>
      <c r="AN268" s="4">
        <v>9.4861612095302501</v>
      </c>
      <c r="AO268" s="4">
        <v>13.411120589357033</v>
      </c>
      <c r="AP268" s="4">
        <v>7.865165192751272</v>
      </c>
      <c r="AQ268" s="4">
        <v>1.5726670115578438</v>
      </c>
      <c r="AR268" s="4">
        <v>1.7467486004321799</v>
      </c>
      <c r="AS268" s="4">
        <v>2.0507374183152369</v>
      </c>
      <c r="AT268" s="4">
        <v>2.3990021728265396</v>
      </c>
      <c r="AU268" s="4">
        <v>2.7325817700702397</v>
      </c>
      <c r="AV268" s="4">
        <v>3.0090855297161458</v>
      </c>
      <c r="AW268" s="4">
        <v>3.2019552677451459</v>
      </c>
      <c r="AX268" s="4">
        <v>3.2974323161212462</v>
      </c>
      <c r="AY268" s="4">
        <v>3.2987654339683243</v>
      </c>
      <c r="AZ268" s="4">
        <v>3.2239034804240578</v>
      </c>
      <c r="BA268" s="61">
        <v>3.0989001134386771</v>
      </c>
    </row>
    <row r="269" spans="2:53" x14ac:dyDescent="0.25">
      <c r="B269" s="112">
        <v>16</v>
      </c>
      <c r="C269" s="4">
        <v>0</v>
      </c>
      <c r="D269" s="4">
        <v>0</v>
      </c>
      <c r="E269" s="4">
        <v>0</v>
      </c>
      <c r="F269" s="4">
        <v>0</v>
      </c>
      <c r="G269" s="4">
        <v>0</v>
      </c>
      <c r="H269" s="4">
        <v>0</v>
      </c>
      <c r="I269" s="4">
        <v>0</v>
      </c>
      <c r="J269" s="4">
        <v>0</v>
      </c>
      <c r="K269" s="4">
        <v>0</v>
      </c>
      <c r="L269" s="4">
        <v>0</v>
      </c>
      <c r="M269" s="4">
        <v>0</v>
      </c>
      <c r="N269" s="4">
        <v>0</v>
      </c>
      <c r="O269" s="4">
        <v>0</v>
      </c>
      <c r="P269" s="4">
        <v>0</v>
      </c>
      <c r="Q269" s="4">
        <v>0</v>
      </c>
      <c r="R269" s="4">
        <v>0</v>
      </c>
      <c r="S269" s="4">
        <v>64.120000000000019</v>
      </c>
      <c r="T269" s="4">
        <v>0.62196400000000263</v>
      </c>
      <c r="U269" s="4">
        <v>0.42281305079999532</v>
      </c>
      <c r="V269" s="4">
        <v>0.53392805259276077</v>
      </c>
      <c r="W269" s="4">
        <v>0.79529149174034641</v>
      </c>
      <c r="X269" s="4">
        <v>1.1443398876282982</v>
      </c>
      <c r="Y269" s="4">
        <v>1.5050383908573235</v>
      </c>
      <c r="Z269" s="4">
        <v>1.8392505981238041</v>
      </c>
      <c r="AA269" s="4">
        <v>2.1092183826038502</v>
      </c>
      <c r="AB269" s="4">
        <v>2.28352562735523</v>
      </c>
      <c r="AC269" s="4">
        <v>2.356084040007052</v>
      </c>
      <c r="AD269" s="4">
        <v>2.3397766113163829</v>
      </c>
      <c r="AE269" s="4">
        <v>2.234220535454829</v>
      </c>
      <c r="AF269" s="4">
        <v>2.06999750747315</v>
      </c>
      <c r="AG269" s="4">
        <v>1.8964562317076117</v>
      </c>
      <c r="AH269" s="4">
        <v>1.7563157829368634</v>
      </c>
      <c r="AI269" s="4">
        <v>1.7241300999006504</v>
      </c>
      <c r="AJ269" s="4">
        <v>1.8753533045597024</v>
      </c>
      <c r="AK269" s="4">
        <v>2.2931810906061982</v>
      </c>
      <c r="AL269" s="4">
        <v>3.1079093599174152</v>
      </c>
      <c r="AM269" s="4">
        <v>4.4280994478796858</v>
      </c>
      <c r="AN269" s="4">
        <v>6.4176463891890494</v>
      </c>
      <c r="AO269" s="4">
        <v>9.2145532003496378</v>
      </c>
      <c r="AP269" s="4">
        <v>13.027133043320299</v>
      </c>
      <c r="AQ269" s="4">
        <v>7.6399695827785417</v>
      </c>
      <c r="AR269" s="4">
        <v>1.52763836965746</v>
      </c>
      <c r="AS269" s="4">
        <v>1.6967356500486499</v>
      </c>
      <c r="AT269" s="4">
        <v>1.9920206523613542</v>
      </c>
      <c r="AU269" s="4">
        <v>2.330313881557911</v>
      </c>
      <c r="AV269" s="4">
        <v>2.6543424192834988</v>
      </c>
      <c r="AW269" s="4">
        <v>2.9229293162460124</v>
      </c>
      <c r="AX269" s="4">
        <v>3.110276803027098</v>
      </c>
      <c r="AY269" s="4">
        <v>3.2030201501241371</v>
      </c>
      <c r="AZ269" s="4">
        <v>3.2043150981070889</v>
      </c>
      <c r="BA269" s="61">
        <v>3.1315965939219903</v>
      </c>
    </row>
    <row r="270" spans="2:53" x14ac:dyDescent="0.25">
      <c r="B270" s="112">
        <v>17</v>
      </c>
      <c r="C270" s="4">
        <v>0</v>
      </c>
      <c r="D270" s="4">
        <v>0</v>
      </c>
      <c r="E270" s="4">
        <v>0</v>
      </c>
      <c r="F270" s="4">
        <v>0</v>
      </c>
      <c r="G270" s="4">
        <v>0</v>
      </c>
      <c r="H270" s="4">
        <v>0</v>
      </c>
      <c r="I270" s="4">
        <v>0</v>
      </c>
      <c r="J270" s="4">
        <v>0</v>
      </c>
      <c r="K270" s="4">
        <v>0</v>
      </c>
      <c r="L270" s="4">
        <v>0</v>
      </c>
      <c r="M270" s="4">
        <v>0</v>
      </c>
      <c r="N270" s="4">
        <v>0</v>
      </c>
      <c r="O270" s="4">
        <v>0</v>
      </c>
      <c r="P270" s="4">
        <v>0</v>
      </c>
      <c r="Q270" s="4">
        <v>0</v>
      </c>
      <c r="R270" s="4">
        <v>0</v>
      </c>
      <c r="S270" s="4">
        <v>0</v>
      </c>
      <c r="T270" s="4">
        <v>62.090000000000025</v>
      </c>
      <c r="U270" s="4">
        <v>0.60227300000000261</v>
      </c>
      <c r="V270" s="4">
        <v>0.40942704809999547</v>
      </c>
      <c r="W270" s="4">
        <v>0.51702421686657074</v>
      </c>
      <c r="X270" s="4">
        <v>0.77011304931625257</v>
      </c>
      <c r="Y270" s="4">
        <v>1.1081107863824242</v>
      </c>
      <c r="Z270" s="4">
        <v>1.4573897955135873</v>
      </c>
      <c r="AA270" s="4">
        <v>1.7810210486198848</v>
      </c>
      <c r="AB270" s="4">
        <v>2.0424418180890997</v>
      </c>
      <c r="AC270" s="4">
        <v>2.2112306020350316</v>
      </c>
      <c r="AD270" s="4">
        <v>2.281491859701152</v>
      </c>
      <c r="AE270" s="4">
        <v>2.2657007142332226</v>
      </c>
      <c r="AF270" s="4">
        <v>2.1634864792013464</v>
      </c>
      <c r="AG270" s="4">
        <v>2.0044626518872097</v>
      </c>
      <c r="AH270" s="4">
        <v>1.8364155868173053</v>
      </c>
      <c r="AI270" s="4">
        <v>1.7007118989792553</v>
      </c>
      <c r="AJ270" s="4">
        <v>1.669545194991132</v>
      </c>
      <c r="AK270" s="4">
        <v>1.8159807654415461</v>
      </c>
      <c r="AL270" s="4">
        <v>2.2205803792223775</v>
      </c>
      <c r="AM270" s="4">
        <v>3.0095148496143533</v>
      </c>
      <c r="AN270" s="4">
        <v>4.2879085264948484</v>
      </c>
      <c r="AO270" s="4">
        <v>6.2144676279592659</v>
      </c>
      <c r="AP270" s="4">
        <v>8.9228260793778702</v>
      </c>
      <c r="AQ270" s="4">
        <v>12.614701975354919</v>
      </c>
      <c r="AR270" s="4">
        <v>7.3980928165115358</v>
      </c>
      <c r="AS270" s="4">
        <v>1.4792742728014925</v>
      </c>
      <c r="AT270" s="4">
        <v>1.6430180366737472</v>
      </c>
      <c r="AU270" s="4">
        <v>1.9289544963368137</v>
      </c>
      <c r="AV270" s="4">
        <v>2.2565375687138287</v>
      </c>
      <c r="AW270" s="4">
        <v>2.5703075610310737</v>
      </c>
      <c r="AX270" s="4">
        <v>2.8303911610373507</v>
      </c>
      <c r="AY270" s="4">
        <v>3.0118073409225286</v>
      </c>
      <c r="AZ270" s="4">
        <v>3.1016144903494647</v>
      </c>
      <c r="BA270" s="61">
        <v>3.1028684410709477</v>
      </c>
    </row>
    <row r="271" spans="2:53" x14ac:dyDescent="0.25">
      <c r="B271" s="112">
        <v>18</v>
      </c>
      <c r="C271" s="4">
        <v>0</v>
      </c>
      <c r="D271" s="4">
        <v>0</v>
      </c>
      <c r="E271" s="4">
        <v>0</v>
      </c>
      <c r="F271" s="4">
        <v>0</v>
      </c>
      <c r="G271" s="4">
        <v>0</v>
      </c>
      <c r="H271" s="4">
        <v>0</v>
      </c>
      <c r="I271" s="4">
        <v>0</v>
      </c>
      <c r="J271" s="4">
        <v>0</v>
      </c>
      <c r="K271" s="4">
        <v>0</v>
      </c>
      <c r="L271" s="4">
        <v>0</v>
      </c>
      <c r="M271" s="4">
        <v>0</v>
      </c>
      <c r="N271" s="4">
        <v>0</v>
      </c>
      <c r="O271" s="4">
        <v>0</v>
      </c>
      <c r="P271" s="4">
        <v>0</v>
      </c>
      <c r="Q271" s="4">
        <v>0</v>
      </c>
      <c r="R271" s="4">
        <v>0</v>
      </c>
      <c r="S271" s="4">
        <v>0</v>
      </c>
      <c r="T271" s="4">
        <v>0</v>
      </c>
      <c r="U271" s="4">
        <v>59.500000000000021</v>
      </c>
      <c r="V271" s="4">
        <v>0.57715000000000249</v>
      </c>
      <c r="W271" s="4">
        <v>0.39234835499999565</v>
      </c>
      <c r="X271" s="4">
        <v>0.49545725404350072</v>
      </c>
      <c r="Y271" s="4">
        <v>0.73798882967171886</v>
      </c>
      <c r="Z271" s="4">
        <v>1.0618874503101021</v>
      </c>
      <c r="AA271" s="4">
        <v>1.3965967600750273</v>
      </c>
      <c r="AB271" s="4">
        <v>1.7067281751148839</v>
      </c>
      <c r="AC271" s="4">
        <v>1.9572441323289005</v>
      </c>
      <c r="AD271" s="4">
        <v>2.118992121454089</v>
      </c>
      <c r="AE271" s="4">
        <v>2.1863225262074173</v>
      </c>
      <c r="AF271" s="4">
        <v>2.1711900869202245</v>
      </c>
      <c r="AG271" s="4">
        <v>2.0732395798434546</v>
      </c>
      <c r="AH271" s="4">
        <v>1.9208492154499754</v>
      </c>
      <c r="AI271" s="4">
        <v>1.7598120054055348</v>
      </c>
      <c r="AJ271" s="4">
        <v>1.6297690125505828</v>
      </c>
      <c r="AK271" s="4">
        <v>1.5999023852789878</v>
      </c>
      <c r="AL271" s="4">
        <v>1.7402295948425188</v>
      </c>
      <c r="AM271" s="4">
        <v>2.1279518853878474</v>
      </c>
      <c r="AN271" s="4">
        <v>2.8839770261242395</v>
      </c>
      <c r="AO271" s="4">
        <v>4.109044247486608</v>
      </c>
      <c r="AP271" s="4">
        <v>5.9552395532867823</v>
      </c>
      <c r="AQ271" s="4">
        <v>8.5506225112414764</v>
      </c>
      <c r="AR271" s="4">
        <v>12.088496819674949</v>
      </c>
      <c r="AS271" s="4">
        <v>7.0894914250674246</v>
      </c>
      <c r="AT271" s="4">
        <v>1.4175683561231889</v>
      </c>
      <c r="AU271" s="4">
        <v>1.5744817713333541</v>
      </c>
      <c r="AV271" s="4">
        <v>1.8484907800296411</v>
      </c>
      <c r="AW271" s="4">
        <v>2.1624091695679306</v>
      </c>
      <c r="AX271" s="4">
        <v>2.4630906729159103</v>
      </c>
      <c r="AY271" s="4">
        <v>2.7123252388745751</v>
      </c>
      <c r="AZ271" s="4">
        <v>2.8861738892718707</v>
      </c>
      <c r="BA271" s="61">
        <v>2.9722348554645377</v>
      </c>
    </row>
    <row r="272" spans="2:53" x14ac:dyDescent="0.25">
      <c r="B272" s="112">
        <v>19</v>
      </c>
      <c r="C272" s="4">
        <v>0</v>
      </c>
      <c r="D272" s="4">
        <v>0</v>
      </c>
      <c r="E272" s="4">
        <v>0</v>
      </c>
      <c r="F272" s="4">
        <v>0</v>
      </c>
      <c r="G272" s="4">
        <v>0</v>
      </c>
      <c r="H272" s="4">
        <v>0</v>
      </c>
      <c r="I272" s="4">
        <v>0</v>
      </c>
      <c r="J272" s="4">
        <v>0</v>
      </c>
      <c r="K272" s="4">
        <v>0</v>
      </c>
      <c r="L272" s="4">
        <v>0</v>
      </c>
      <c r="M272" s="4">
        <v>0</v>
      </c>
      <c r="N272" s="4">
        <v>0</v>
      </c>
      <c r="O272" s="4">
        <v>0</v>
      </c>
      <c r="P272" s="4">
        <v>0</v>
      </c>
      <c r="Q272" s="4">
        <v>0</v>
      </c>
      <c r="R272" s="4">
        <v>0</v>
      </c>
      <c r="S272" s="4">
        <v>0</v>
      </c>
      <c r="T272" s="4">
        <v>0</v>
      </c>
      <c r="U272" s="4">
        <v>0</v>
      </c>
      <c r="V272" s="4">
        <v>55.730000000000025</v>
      </c>
      <c r="W272" s="4">
        <v>0.54058100000000242</v>
      </c>
      <c r="X272" s="4">
        <v>0.36748863569999596</v>
      </c>
      <c r="Y272" s="4">
        <v>0.46406441626629069</v>
      </c>
      <c r="Z272" s="4">
        <v>0.69122886516983018</v>
      </c>
      <c r="AA272" s="4">
        <v>0.99460483371062181</v>
      </c>
      <c r="AB272" s="4">
        <v>1.3081065115795172</v>
      </c>
      <c r="AC272" s="4">
        <v>1.5985875831790335</v>
      </c>
      <c r="AD272" s="4">
        <v>1.8332305125157922</v>
      </c>
      <c r="AE272" s="4">
        <v>1.9847299315737208</v>
      </c>
      <c r="AF272" s="4">
        <v>2.0477941913536029</v>
      </c>
      <c r="AG272" s="4">
        <v>2.0336205637657834</v>
      </c>
      <c r="AH272" s="4">
        <v>1.9418763325155586</v>
      </c>
      <c r="AI272" s="4">
        <v>1.7991416265046578</v>
      </c>
      <c r="AJ272" s="4">
        <v>1.6483079506092515</v>
      </c>
      <c r="AK272" s="4">
        <v>1.5265046566293108</v>
      </c>
      <c r="AL272" s="4">
        <v>1.4985304190184536</v>
      </c>
      <c r="AM272" s="4">
        <v>1.6299663079087996</v>
      </c>
      <c r="AN272" s="4">
        <v>1.9931219928178949</v>
      </c>
      <c r="AO272" s="4">
        <v>2.7012443641328381</v>
      </c>
      <c r="AP272" s="4">
        <v>3.8486896792004819</v>
      </c>
      <c r="AQ272" s="4">
        <v>5.5779075681457551</v>
      </c>
      <c r="AR272" s="4">
        <v>8.0088435722939071</v>
      </c>
      <c r="AS272" s="4">
        <v>11.322553407739242</v>
      </c>
      <c r="AT272" s="4">
        <v>6.6402917162858417</v>
      </c>
      <c r="AU272" s="4">
        <v>1.3277493191049634</v>
      </c>
      <c r="AV272" s="4">
        <v>1.4747204893513921</v>
      </c>
      <c r="AW272" s="4">
        <v>1.7313679188412086</v>
      </c>
      <c r="AX272" s="4">
        <v>2.0253960171432066</v>
      </c>
      <c r="AY272" s="4">
        <v>2.3070259361614065</v>
      </c>
      <c r="AZ272" s="4">
        <v>2.5404686649156316</v>
      </c>
      <c r="BA272" s="61">
        <v>2.7033020310776701</v>
      </c>
    </row>
    <row r="273" spans="2:53" x14ac:dyDescent="0.25">
      <c r="B273" s="112">
        <v>20</v>
      </c>
      <c r="C273" s="4">
        <v>0</v>
      </c>
      <c r="D273" s="4">
        <v>0</v>
      </c>
      <c r="E273" s="4">
        <v>0</v>
      </c>
      <c r="F273" s="4">
        <v>0</v>
      </c>
      <c r="G273" s="4">
        <v>0</v>
      </c>
      <c r="H273" s="4">
        <v>0</v>
      </c>
      <c r="I273" s="4">
        <v>0</v>
      </c>
      <c r="J273" s="4">
        <v>0</v>
      </c>
      <c r="K273" s="4">
        <v>0</v>
      </c>
      <c r="L273" s="4">
        <v>0</v>
      </c>
      <c r="M273" s="4">
        <v>0</v>
      </c>
      <c r="N273" s="4">
        <v>0</v>
      </c>
      <c r="O273" s="4">
        <v>0</v>
      </c>
      <c r="P273" s="4">
        <v>0</v>
      </c>
      <c r="Q273" s="4">
        <v>0</v>
      </c>
      <c r="R273" s="4">
        <v>0</v>
      </c>
      <c r="S273" s="4">
        <v>0</v>
      </c>
      <c r="T273" s="4">
        <v>0</v>
      </c>
      <c r="U273" s="4">
        <v>0</v>
      </c>
      <c r="V273" s="4">
        <v>0</v>
      </c>
      <c r="W273" s="4">
        <v>50.000000000000021</v>
      </c>
      <c r="X273" s="4">
        <v>0.48500000000000215</v>
      </c>
      <c r="Y273" s="4">
        <v>0.32970449999999635</v>
      </c>
      <c r="Z273" s="4">
        <v>0.41635063365000058</v>
      </c>
      <c r="AA273" s="4">
        <v>0.62015868039640243</v>
      </c>
      <c r="AB273" s="4">
        <v>0.89234239521857317</v>
      </c>
      <c r="AC273" s="4">
        <v>1.1736107227521237</v>
      </c>
      <c r="AD273" s="4">
        <v>1.4342253572393984</v>
      </c>
      <c r="AE273" s="4">
        <v>1.6447429683436139</v>
      </c>
      <c r="AF273" s="4">
        <v>1.780665648280747</v>
      </c>
      <c r="AG273" s="4">
        <v>1.8372458203423674</v>
      </c>
      <c r="AH273" s="4">
        <v>1.8245294848069111</v>
      </c>
      <c r="AI273" s="4">
        <v>1.7422181343222307</v>
      </c>
      <c r="AJ273" s="4">
        <v>1.6141590045798113</v>
      </c>
      <c r="AK273" s="4">
        <v>1.4788336179878443</v>
      </c>
      <c r="AL273" s="4">
        <v>1.3695537920593133</v>
      </c>
      <c r="AM273" s="4">
        <v>1.3444557859487292</v>
      </c>
      <c r="AN273" s="4">
        <v>1.4623778107920324</v>
      </c>
      <c r="AO273" s="4">
        <v>1.7881948616704599</v>
      </c>
      <c r="AP273" s="4">
        <v>2.4235101059867556</v>
      </c>
      <c r="AQ273" s="4">
        <v>3.4529783592324437</v>
      </c>
      <c r="AR273" s="4">
        <v>5.0044029859552799</v>
      </c>
      <c r="AS273" s="4">
        <v>7.1853970682701478</v>
      </c>
      <c r="AT273" s="4">
        <v>10.158400688802477</v>
      </c>
      <c r="AU273" s="4">
        <v>5.9575558193843898</v>
      </c>
      <c r="AV273" s="4">
        <v>1.191233912708562</v>
      </c>
      <c r="AW273" s="4">
        <v>1.3230939254902134</v>
      </c>
      <c r="AX273" s="4">
        <v>1.5533535966635639</v>
      </c>
      <c r="AY273" s="4">
        <v>1.8171505626621267</v>
      </c>
      <c r="AZ273" s="4">
        <v>2.0698240948873194</v>
      </c>
      <c r="BA273" s="61">
        <v>2.2792649066172901</v>
      </c>
    </row>
    <row r="274" spans="2:53" x14ac:dyDescent="0.25">
      <c r="B274" s="112">
        <v>21</v>
      </c>
      <c r="C274" s="4">
        <v>0</v>
      </c>
      <c r="D274" s="4">
        <v>0</v>
      </c>
      <c r="E274" s="4">
        <v>0</v>
      </c>
      <c r="F274" s="4">
        <v>0</v>
      </c>
      <c r="G274" s="4">
        <v>0</v>
      </c>
      <c r="H274" s="4">
        <v>0</v>
      </c>
      <c r="I274" s="4">
        <v>0</v>
      </c>
      <c r="J274" s="4">
        <v>0</v>
      </c>
      <c r="K274" s="4">
        <v>0</v>
      </c>
      <c r="L274" s="4">
        <v>0</v>
      </c>
      <c r="M274" s="4">
        <v>0</v>
      </c>
      <c r="N274" s="4">
        <v>0</v>
      </c>
      <c r="O274" s="4">
        <v>0</v>
      </c>
      <c r="P274" s="4">
        <v>0</v>
      </c>
      <c r="Q274" s="4">
        <v>0</v>
      </c>
      <c r="R274" s="4">
        <v>0</v>
      </c>
      <c r="S274" s="4">
        <v>0</v>
      </c>
      <c r="T274" s="4">
        <v>0</v>
      </c>
      <c r="U274" s="4">
        <v>0</v>
      </c>
      <c r="V274" s="4">
        <v>0</v>
      </c>
      <c r="W274" s="4">
        <v>0</v>
      </c>
      <c r="X274" s="4">
        <v>41.290000000000013</v>
      </c>
      <c r="Y274" s="4">
        <v>0.40051300000000178</v>
      </c>
      <c r="Z274" s="4">
        <v>0.27226997609999698</v>
      </c>
      <c r="AA274" s="4">
        <v>0.34382235326817046</v>
      </c>
      <c r="AB274" s="4">
        <v>0.51212703827134909</v>
      </c>
      <c r="AC274" s="4">
        <v>0.73689634997149767</v>
      </c>
      <c r="AD274" s="4">
        <v>0.96916773484870378</v>
      </c>
      <c r="AE274" s="4">
        <v>1.1843833000082951</v>
      </c>
      <c r="AF274" s="4">
        <v>1.3582287432581563</v>
      </c>
      <c r="AG274" s="4">
        <v>1.4704736923502408</v>
      </c>
      <c r="AH274" s="4">
        <v>1.5171975984387269</v>
      </c>
      <c r="AI274" s="4">
        <v>1.5066964485535472</v>
      </c>
      <c r="AJ274" s="4">
        <v>1.438723735323298</v>
      </c>
      <c r="AK274" s="4">
        <v>1.3329725059820081</v>
      </c>
      <c r="AL274" s="4">
        <v>1.2212208017343618</v>
      </c>
      <c r="AM274" s="4">
        <v>1.1309775214825808</v>
      </c>
      <c r="AN274" s="4">
        <v>1.1102515880364605</v>
      </c>
      <c r="AO274" s="4">
        <v>1.2076315961520603</v>
      </c>
      <c r="AP274" s="4">
        <v>1.4766913167674658</v>
      </c>
      <c r="AQ274" s="4">
        <v>2.0013346455238628</v>
      </c>
      <c r="AR274" s="4">
        <v>2.8514695290541519</v>
      </c>
      <c r="AS274" s="4">
        <v>4.13263598580187</v>
      </c>
      <c r="AT274" s="4">
        <v>5.933700898977488</v>
      </c>
      <c r="AU274" s="4">
        <v>8.3888072888130853</v>
      </c>
      <c r="AV274" s="4">
        <v>4.9197495956476294</v>
      </c>
      <c r="AW274" s="4">
        <v>0.98372096511473051</v>
      </c>
      <c r="AX274" s="4">
        <v>1.0926109636698182</v>
      </c>
      <c r="AY274" s="4">
        <v>1.2827594001247711</v>
      </c>
      <c r="AZ274" s="4">
        <v>1.5006029346463843</v>
      </c>
      <c r="BA274" s="61">
        <v>1.7092607375579483</v>
      </c>
    </row>
    <row r="275" spans="2:53" x14ac:dyDescent="0.25">
      <c r="B275" s="112">
        <v>22</v>
      </c>
      <c r="C275" s="4">
        <v>0</v>
      </c>
      <c r="D275" s="4">
        <v>0</v>
      </c>
      <c r="E275" s="4">
        <v>0</v>
      </c>
      <c r="F275" s="4">
        <v>0</v>
      </c>
      <c r="G275" s="4">
        <v>0</v>
      </c>
      <c r="H275" s="4">
        <v>0</v>
      </c>
      <c r="I275" s="4">
        <v>0</v>
      </c>
      <c r="J275" s="4">
        <v>0</v>
      </c>
      <c r="K275" s="4">
        <v>0</v>
      </c>
      <c r="L275" s="4">
        <v>0</v>
      </c>
      <c r="M275" s="4">
        <v>0</v>
      </c>
      <c r="N275" s="4">
        <v>0</v>
      </c>
      <c r="O275" s="4">
        <v>0</v>
      </c>
      <c r="P275" s="4">
        <v>0</v>
      </c>
      <c r="Q275" s="4">
        <v>0</v>
      </c>
      <c r="R275" s="4">
        <v>0</v>
      </c>
      <c r="S275" s="4">
        <v>0</v>
      </c>
      <c r="T275" s="4">
        <v>0</v>
      </c>
      <c r="U275" s="4">
        <v>0</v>
      </c>
      <c r="V275" s="4">
        <v>0</v>
      </c>
      <c r="W275" s="4">
        <v>0</v>
      </c>
      <c r="X275" s="4">
        <v>0</v>
      </c>
      <c r="Y275" s="4">
        <v>28.390000000000008</v>
      </c>
      <c r="Z275" s="4">
        <v>0.27538300000000121</v>
      </c>
      <c r="AA275" s="4">
        <v>0.18720621509999791</v>
      </c>
      <c r="AB275" s="4">
        <v>0.23640388978647031</v>
      </c>
      <c r="AC275" s="4">
        <v>0.35212609872907724</v>
      </c>
      <c r="AD275" s="4">
        <v>0.50667201200510581</v>
      </c>
      <c r="AE275" s="4">
        <v>0.66637616837865588</v>
      </c>
      <c r="AF275" s="4">
        <v>0.81435315784053031</v>
      </c>
      <c r="AG275" s="4">
        <v>0.93388505742550398</v>
      </c>
      <c r="AH275" s="4">
        <v>1.011061955093808</v>
      </c>
      <c r="AI275" s="4">
        <v>1.0431881767903961</v>
      </c>
      <c r="AJ275" s="4">
        <v>1.0359678414733642</v>
      </c>
      <c r="AK275" s="4">
        <v>0.98923145666816248</v>
      </c>
      <c r="AL275" s="4">
        <v>0.91651948280041684</v>
      </c>
      <c r="AM275" s="4">
        <v>0.83968172829349796</v>
      </c>
      <c r="AN275" s="4">
        <v>0.777632643131278</v>
      </c>
      <c r="AO275" s="4">
        <v>0.76338199526168837</v>
      </c>
      <c r="AP275" s="4">
        <v>0.83033812096771598</v>
      </c>
      <c r="AQ275" s="4">
        <v>1.0153370424564871</v>
      </c>
      <c r="AR275" s="4">
        <v>1.3760690381792797</v>
      </c>
      <c r="AS275" s="4">
        <v>1.9606011123721814</v>
      </c>
      <c r="AT275" s="4">
        <v>2.8415000154254075</v>
      </c>
      <c r="AU275" s="4">
        <v>4.0798684553637896</v>
      </c>
      <c r="AV275" s="4">
        <v>5.7679399111020464</v>
      </c>
      <c r="AW275" s="4">
        <v>3.3827001942464565</v>
      </c>
      <c r="AX275" s="4">
        <v>0.6763826156359215</v>
      </c>
      <c r="AY275" s="4">
        <v>0.75125273089334321</v>
      </c>
      <c r="AZ275" s="4">
        <v>0.88199417218557152</v>
      </c>
      <c r="BA275" s="61">
        <v>1.0317780894795556</v>
      </c>
    </row>
    <row r="276" spans="2:53" x14ac:dyDescent="0.25">
      <c r="B276" s="112">
        <v>23</v>
      </c>
      <c r="C276" s="4">
        <v>0</v>
      </c>
      <c r="D276" s="4">
        <v>0</v>
      </c>
      <c r="E276" s="4">
        <v>0</v>
      </c>
      <c r="F276" s="4">
        <v>0</v>
      </c>
      <c r="G276" s="4">
        <v>0</v>
      </c>
      <c r="H276" s="4">
        <v>0</v>
      </c>
      <c r="I276" s="4">
        <v>0</v>
      </c>
      <c r="J276" s="4">
        <v>0</v>
      </c>
      <c r="K276" s="4">
        <v>0</v>
      </c>
      <c r="L276" s="4">
        <v>0</v>
      </c>
      <c r="M276" s="4">
        <v>0</v>
      </c>
      <c r="N276" s="4">
        <v>0</v>
      </c>
      <c r="O276" s="4">
        <v>0</v>
      </c>
      <c r="P276" s="4">
        <v>0</v>
      </c>
      <c r="Q276" s="4">
        <v>0</v>
      </c>
      <c r="R276" s="4">
        <v>0</v>
      </c>
      <c r="S276" s="4">
        <v>0</v>
      </c>
      <c r="T276" s="4">
        <v>0</v>
      </c>
      <c r="U276" s="4">
        <v>0</v>
      </c>
      <c r="V276" s="4">
        <v>0</v>
      </c>
      <c r="W276" s="4">
        <v>0</v>
      </c>
      <c r="X276" s="4">
        <v>0</v>
      </c>
      <c r="Y276" s="4">
        <v>0</v>
      </c>
      <c r="Z276" s="4">
        <v>9.8000000000000043</v>
      </c>
      <c r="AA276" s="4">
        <v>9.5060000000000436E-2</v>
      </c>
      <c r="AB276" s="4">
        <v>6.462208199999929E-2</v>
      </c>
      <c r="AC276" s="4">
        <v>8.1604724195400116E-2</v>
      </c>
      <c r="AD276" s="4">
        <v>0.12155110135769487</v>
      </c>
      <c r="AE276" s="4">
        <v>0.17489910946284035</v>
      </c>
      <c r="AF276" s="4">
        <v>0.2300277016594163</v>
      </c>
      <c r="AG276" s="4">
        <v>0.28110817001892208</v>
      </c>
      <c r="AH276" s="4">
        <v>0.32236962179534839</v>
      </c>
      <c r="AI276" s="4">
        <v>0.34901046706302641</v>
      </c>
      <c r="AJ276" s="4">
        <v>0.36010018078710404</v>
      </c>
      <c r="AK276" s="4">
        <v>0.35760777902215463</v>
      </c>
      <c r="AL276" s="4">
        <v>0.34147475432715724</v>
      </c>
      <c r="AM276" s="4">
        <v>0.31637516489764306</v>
      </c>
      <c r="AN276" s="4">
        <v>0.28985138912561753</v>
      </c>
      <c r="AO276" s="4">
        <v>0.26843254324362542</v>
      </c>
      <c r="AP276" s="4">
        <v>0.26351333404595095</v>
      </c>
      <c r="AQ276" s="4">
        <v>0.28662605091523841</v>
      </c>
      <c r="AR276" s="4">
        <v>0.35048619288741018</v>
      </c>
      <c r="AS276" s="4">
        <v>0.47500798077340411</v>
      </c>
      <c r="AT276" s="4">
        <v>0.67678375840955896</v>
      </c>
      <c r="AU276" s="4">
        <v>0.98086298524723481</v>
      </c>
      <c r="AV276" s="4">
        <v>1.4083378253809491</v>
      </c>
      <c r="AW276" s="4">
        <v>1.9910465350052857</v>
      </c>
      <c r="AX276" s="4">
        <v>1.1676809405993405</v>
      </c>
      <c r="AY276" s="4">
        <v>0.23348184689087817</v>
      </c>
      <c r="AZ276" s="4">
        <v>0.25932640939608187</v>
      </c>
      <c r="BA276" s="61">
        <v>0.30445730494605855</v>
      </c>
    </row>
    <row r="277" spans="2:53" x14ac:dyDescent="0.25">
      <c r="B277" s="112">
        <v>24</v>
      </c>
      <c r="C277" s="4">
        <v>0</v>
      </c>
      <c r="D277" s="4">
        <v>0</v>
      </c>
      <c r="E277" s="4">
        <v>0</v>
      </c>
      <c r="F277" s="4">
        <v>0</v>
      </c>
      <c r="G277" s="4">
        <v>0</v>
      </c>
      <c r="H277" s="4">
        <v>0</v>
      </c>
      <c r="I277" s="4">
        <v>0</v>
      </c>
      <c r="J277" s="4">
        <v>0</v>
      </c>
      <c r="K277" s="4">
        <v>0</v>
      </c>
      <c r="L277" s="4">
        <v>0</v>
      </c>
      <c r="M277" s="4">
        <v>0</v>
      </c>
      <c r="N277" s="4">
        <v>0</v>
      </c>
      <c r="O277" s="4">
        <v>0</v>
      </c>
      <c r="P277" s="4">
        <v>0</v>
      </c>
      <c r="Q277" s="4">
        <v>0</v>
      </c>
      <c r="R277" s="4">
        <v>0</v>
      </c>
      <c r="S277" s="4">
        <v>0</v>
      </c>
      <c r="T277" s="4">
        <v>0</v>
      </c>
      <c r="U277" s="4">
        <v>0</v>
      </c>
      <c r="V277" s="4">
        <v>0</v>
      </c>
      <c r="W277" s="4">
        <v>0</v>
      </c>
      <c r="X277" s="4">
        <v>0</v>
      </c>
      <c r="Y277" s="4">
        <v>0</v>
      </c>
      <c r="Z277" s="4">
        <v>0</v>
      </c>
      <c r="AA277" s="4">
        <v>0</v>
      </c>
      <c r="AB277" s="4">
        <v>0</v>
      </c>
      <c r="AC277" s="4">
        <v>0</v>
      </c>
      <c r="AD277" s="4">
        <v>0</v>
      </c>
      <c r="AE277" s="4">
        <v>0</v>
      </c>
      <c r="AF277" s="4">
        <v>0</v>
      </c>
      <c r="AG277" s="4">
        <v>0</v>
      </c>
      <c r="AH277" s="4">
        <v>0</v>
      </c>
      <c r="AI277" s="4">
        <v>0</v>
      </c>
      <c r="AJ277" s="4">
        <v>0</v>
      </c>
      <c r="AK277" s="4">
        <v>0</v>
      </c>
      <c r="AL277" s="4">
        <v>0</v>
      </c>
      <c r="AM277" s="4">
        <v>0</v>
      </c>
      <c r="AN277" s="4">
        <v>0</v>
      </c>
      <c r="AO277" s="4">
        <v>0</v>
      </c>
      <c r="AP277" s="4">
        <v>0</v>
      </c>
      <c r="AQ277" s="4">
        <v>0</v>
      </c>
      <c r="AR277" s="4">
        <v>0</v>
      </c>
      <c r="AS277" s="4">
        <v>0</v>
      </c>
      <c r="AT277" s="4">
        <v>0</v>
      </c>
      <c r="AU277" s="4">
        <v>0</v>
      </c>
      <c r="AV277" s="4">
        <v>0</v>
      </c>
      <c r="AW277" s="4">
        <v>0</v>
      </c>
      <c r="AX277" s="4">
        <v>0</v>
      </c>
      <c r="AY277" s="4">
        <v>0</v>
      </c>
      <c r="AZ277" s="4">
        <v>0</v>
      </c>
      <c r="BA277" s="61">
        <v>0</v>
      </c>
    </row>
    <row r="278" spans="2:53" x14ac:dyDescent="0.25">
      <c r="B278" s="112">
        <v>25</v>
      </c>
      <c r="C278" s="4">
        <v>0</v>
      </c>
      <c r="D278" s="4">
        <v>0</v>
      </c>
      <c r="E278" s="4">
        <v>0</v>
      </c>
      <c r="F278" s="4">
        <v>0</v>
      </c>
      <c r="G278" s="4">
        <v>0</v>
      </c>
      <c r="H278" s="4">
        <v>0</v>
      </c>
      <c r="I278" s="4">
        <v>0</v>
      </c>
      <c r="J278" s="4">
        <v>0</v>
      </c>
      <c r="K278" s="4">
        <v>0</v>
      </c>
      <c r="L278" s="4">
        <v>0</v>
      </c>
      <c r="M278" s="4">
        <v>0</v>
      </c>
      <c r="N278" s="4">
        <v>0</v>
      </c>
      <c r="O278" s="4">
        <v>0</v>
      </c>
      <c r="P278" s="4">
        <v>0</v>
      </c>
      <c r="Q278" s="4">
        <v>0</v>
      </c>
      <c r="R278" s="4">
        <v>0</v>
      </c>
      <c r="S278" s="4">
        <v>0</v>
      </c>
      <c r="T278" s="4">
        <v>0</v>
      </c>
      <c r="U278" s="4">
        <v>0</v>
      </c>
      <c r="V278" s="4">
        <v>0</v>
      </c>
      <c r="W278" s="4">
        <v>0</v>
      </c>
      <c r="X278" s="4">
        <v>0</v>
      </c>
      <c r="Y278" s="4">
        <v>0</v>
      </c>
      <c r="Z278" s="4">
        <v>0</v>
      </c>
      <c r="AA278" s="4">
        <v>0</v>
      </c>
      <c r="AB278" s="4">
        <v>0</v>
      </c>
      <c r="AC278" s="4">
        <v>0</v>
      </c>
      <c r="AD278" s="4">
        <v>0</v>
      </c>
      <c r="AE278" s="4">
        <v>0</v>
      </c>
      <c r="AF278" s="4">
        <v>0</v>
      </c>
      <c r="AG278" s="4">
        <v>0</v>
      </c>
      <c r="AH278" s="4">
        <v>0</v>
      </c>
      <c r="AI278" s="4">
        <v>0</v>
      </c>
      <c r="AJ278" s="4">
        <v>0</v>
      </c>
      <c r="AK278" s="4">
        <v>0</v>
      </c>
      <c r="AL278" s="4">
        <v>0</v>
      </c>
      <c r="AM278" s="4">
        <v>0</v>
      </c>
      <c r="AN278" s="4">
        <v>0</v>
      </c>
      <c r="AO278" s="4">
        <v>0</v>
      </c>
      <c r="AP278" s="4">
        <v>0</v>
      </c>
      <c r="AQ278" s="4">
        <v>0</v>
      </c>
      <c r="AR278" s="4">
        <v>0</v>
      </c>
      <c r="AS278" s="4">
        <v>0</v>
      </c>
      <c r="AT278" s="4">
        <v>0</v>
      </c>
      <c r="AU278" s="4">
        <v>0</v>
      </c>
      <c r="AV278" s="4">
        <v>0</v>
      </c>
      <c r="AW278" s="4">
        <v>0</v>
      </c>
      <c r="AX278" s="4">
        <v>0</v>
      </c>
      <c r="AY278" s="4">
        <v>0</v>
      </c>
      <c r="AZ278" s="4">
        <v>0</v>
      </c>
      <c r="BA278" s="61">
        <v>0</v>
      </c>
    </row>
    <row r="279" spans="2:53" x14ac:dyDescent="0.25">
      <c r="B279" s="112">
        <v>26</v>
      </c>
      <c r="C279" s="4">
        <v>0</v>
      </c>
      <c r="D279" s="4">
        <v>0</v>
      </c>
      <c r="E279" s="4">
        <v>0</v>
      </c>
      <c r="F279" s="4">
        <v>0</v>
      </c>
      <c r="G279" s="4">
        <v>0</v>
      </c>
      <c r="H279" s="4">
        <v>0</v>
      </c>
      <c r="I279" s="4">
        <v>0</v>
      </c>
      <c r="J279" s="4">
        <v>0</v>
      </c>
      <c r="K279" s="4">
        <v>0</v>
      </c>
      <c r="L279" s="4">
        <v>0</v>
      </c>
      <c r="M279" s="4">
        <v>0</v>
      </c>
      <c r="N279" s="4">
        <v>0</v>
      </c>
      <c r="O279" s="4">
        <v>0</v>
      </c>
      <c r="P279" s="4">
        <v>0</v>
      </c>
      <c r="Q279" s="4">
        <v>0</v>
      </c>
      <c r="R279" s="4">
        <v>0</v>
      </c>
      <c r="S279" s="4">
        <v>0</v>
      </c>
      <c r="T279" s="4">
        <v>0</v>
      </c>
      <c r="U279" s="4">
        <v>0</v>
      </c>
      <c r="V279" s="4">
        <v>0</v>
      </c>
      <c r="W279" s="4">
        <v>0</v>
      </c>
      <c r="X279" s="4">
        <v>0</v>
      </c>
      <c r="Y279" s="4">
        <v>0</v>
      </c>
      <c r="Z279" s="4">
        <v>0</v>
      </c>
      <c r="AA279" s="4">
        <v>0</v>
      </c>
      <c r="AB279" s="4">
        <v>0</v>
      </c>
      <c r="AC279" s="4">
        <v>0</v>
      </c>
      <c r="AD279" s="4">
        <v>0</v>
      </c>
      <c r="AE279" s="4">
        <v>0</v>
      </c>
      <c r="AF279" s="4">
        <v>0</v>
      </c>
      <c r="AG279" s="4">
        <v>0</v>
      </c>
      <c r="AH279" s="4">
        <v>0</v>
      </c>
      <c r="AI279" s="4">
        <v>0</v>
      </c>
      <c r="AJ279" s="4">
        <v>0</v>
      </c>
      <c r="AK279" s="4">
        <v>0</v>
      </c>
      <c r="AL279" s="4">
        <v>0</v>
      </c>
      <c r="AM279" s="4">
        <v>0</v>
      </c>
      <c r="AN279" s="4">
        <v>0</v>
      </c>
      <c r="AO279" s="4">
        <v>0</v>
      </c>
      <c r="AP279" s="4">
        <v>0</v>
      </c>
      <c r="AQ279" s="4">
        <v>0</v>
      </c>
      <c r="AR279" s="4">
        <v>0</v>
      </c>
      <c r="AS279" s="4">
        <v>0</v>
      </c>
      <c r="AT279" s="4">
        <v>0</v>
      </c>
      <c r="AU279" s="4">
        <v>0</v>
      </c>
      <c r="AV279" s="4">
        <v>0</v>
      </c>
      <c r="AW279" s="4">
        <v>0</v>
      </c>
      <c r="AX279" s="4">
        <v>0</v>
      </c>
      <c r="AY279" s="4">
        <v>0</v>
      </c>
      <c r="AZ279" s="4">
        <v>0</v>
      </c>
      <c r="BA279" s="61">
        <v>0</v>
      </c>
    </row>
    <row r="280" spans="2:53" x14ac:dyDescent="0.25">
      <c r="B280" s="112">
        <v>27</v>
      </c>
      <c r="C280" s="4">
        <v>0</v>
      </c>
      <c r="D280" s="4">
        <v>0</v>
      </c>
      <c r="E280" s="4">
        <v>0</v>
      </c>
      <c r="F280" s="4">
        <v>0</v>
      </c>
      <c r="G280" s="4">
        <v>0</v>
      </c>
      <c r="H280" s="4">
        <v>0</v>
      </c>
      <c r="I280" s="4">
        <v>0</v>
      </c>
      <c r="J280" s="4">
        <v>0</v>
      </c>
      <c r="K280" s="4">
        <v>0</v>
      </c>
      <c r="L280" s="4">
        <v>0</v>
      </c>
      <c r="M280" s="4">
        <v>0</v>
      </c>
      <c r="N280" s="4">
        <v>0</v>
      </c>
      <c r="O280" s="4">
        <v>0</v>
      </c>
      <c r="P280" s="4">
        <v>0</v>
      </c>
      <c r="Q280" s="4">
        <v>0</v>
      </c>
      <c r="R280" s="4">
        <v>0</v>
      </c>
      <c r="S280" s="4">
        <v>0</v>
      </c>
      <c r="T280" s="4">
        <v>0</v>
      </c>
      <c r="U280" s="4">
        <v>0</v>
      </c>
      <c r="V280" s="4">
        <v>0</v>
      </c>
      <c r="W280" s="4">
        <v>0</v>
      </c>
      <c r="X280" s="4">
        <v>0</v>
      </c>
      <c r="Y280" s="4">
        <v>0</v>
      </c>
      <c r="Z280" s="4">
        <v>0</v>
      </c>
      <c r="AA280" s="4">
        <v>0</v>
      </c>
      <c r="AB280" s="4">
        <v>0</v>
      </c>
      <c r="AC280" s="4">
        <v>0</v>
      </c>
      <c r="AD280" s="4">
        <v>0</v>
      </c>
      <c r="AE280" s="4">
        <v>0</v>
      </c>
      <c r="AF280" s="4">
        <v>0</v>
      </c>
      <c r="AG280" s="4">
        <v>0</v>
      </c>
      <c r="AH280" s="4">
        <v>0</v>
      </c>
      <c r="AI280" s="4">
        <v>0</v>
      </c>
      <c r="AJ280" s="4">
        <v>0</v>
      </c>
      <c r="AK280" s="4">
        <v>0</v>
      </c>
      <c r="AL280" s="4">
        <v>0</v>
      </c>
      <c r="AM280" s="4">
        <v>0</v>
      </c>
      <c r="AN280" s="4">
        <v>0</v>
      </c>
      <c r="AO280" s="4">
        <v>0</v>
      </c>
      <c r="AP280" s="4">
        <v>0</v>
      </c>
      <c r="AQ280" s="4">
        <v>0</v>
      </c>
      <c r="AR280" s="4">
        <v>0</v>
      </c>
      <c r="AS280" s="4">
        <v>0</v>
      </c>
      <c r="AT280" s="4">
        <v>0</v>
      </c>
      <c r="AU280" s="4">
        <v>0</v>
      </c>
      <c r="AV280" s="4">
        <v>0</v>
      </c>
      <c r="AW280" s="4">
        <v>0</v>
      </c>
      <c r="AX280" s="4">
        <v>0</v>
      </c>
      <c r="AY280" s="4">
        <v>0</v>
      </c>
      <c r="AZ280" s="4">
        <v>0</v>
      </c>
      <c r="BA280" s="61">
        <v>0</v>
      </c>
    </row>
    <row r="281" spans="2:53" x14ac:dyDescent="0.25">
      <c r="B281" s="112">
        <v>28</v>
      </c>
      <c r="C281" s="4">
        <v>0</v>
      </c>
      <c r="D281" s="4">
        <v>0</v>
      </c>
      <c r="E281" s="4">
        <v>0</v>
      </c>
      <c r="F281" s="4">
        <v>0</v>
      </c>
      <c r="G281" s="4">
        <v>0</v>
      </c>
      <c r="H281" s="4">
        <v>0</v>
      </c>
      <c r="I281" s="4">
        <v>0</v>
      </c>
      <c r="J281" s="4">
        <v>0</v>
      </c>
      <c r="K281" s="4">
        <v>0</v>
      </c>
      <c r="L281" s="4">
        <v>0</v>
      </c>
      <c r="M281" s="4">
        <v>0</v>
      </c>
      <c r="N281" s="4">
        <v>0</v>
      </c>
      <c r="O281" s="4">
        <v>0</v>
      </c>
      <c r="P281" s="4">
        <v>0</v>
      </c>
      <c r="Q281" s="4">
        <v>0</v>
      </c>
      <c r="R281" s="4">
        <v>0</v>
      </c>
      <c r="S281" s="4">
        <v>0</v>
      </c>
      <c r="T281" s="4">
        <v>0</v>
      </c>
      <c r="U281" s="4">
        <v>0</v>
      </c>
      <c r="V281" s="4">
        <v>0</v>
      </c>
      <c r="W281" s="4">
        <v>0</v>
      </c>
      <c r="X281" s="4">
        <v>0</v>
      </c>
      <c r="Y281" s="4">
        <v>0</v>
      </c>
      <c r="Z281" s="4">
        <v>0</v>
      </c>
      <c r="AA281" s="4">
        <v>0</v>
      </c>
      <c r="AB281" s="4">
        <v>0</v>
      </c>
      <c r="AC281" s="4">
        <v>0</v>
      </c>
      <c r="AD281" s="4">
        <v>0</v>
      </c>
      <c r="AE281" s="4">
        <v>0</v>
      </c>
      <c r="AF281" s="4">
        <v>0</v>
      </c>
      <c r="AG281" s="4">
        <v>0</v>
      </c>
      <c r="AH281" s="4">
        <v>0</v>
      </c>
      <c r="AI281" s="4">
        <v>0</v>
      </c>
      <c r="AJ281" s="4">
        <v>0</v>
      </c>
      <c r="AK281" s="4">
        <v>0</v>
      </c>
      <c r="AL281" s="4">
        <v>0</v>
      </c>
      <c r="AM281" s="4">
        <v>0</v>
      </c>
      <c r="AN281" s="4">
        <v>0</v>
      </c>
      <c r="AO281" s="4">
        <v>0</v>
      </c>
      <c r="AP281" s="4">
        <v>0</v>
      </c>
      <c r="AQ281" s="4">
        <v>0</v>
      </c>
      <c r="AR281" s="4">
        <v>0</v>
      </c>
      <c r="AS281" s="4">
        <v>0</v>
      </c>
      <c r="AT281" s="4">
        <v>0</v>
      </c>
      <c r="AU281" s="4">
        <v>0</v>
      </c>
      <c r="AV281" s="4">
        <v>0</v>
      </c>
      <c r="AW281" s="4">
        <v>0</v>
      </c>
      <c r="AX281" s="4">
        <v>0</v>
      </c>
      <c r="AY281" s="4">
        <v>0</v>
      </c>
      <c r="AZ281" s="4">
        <v>0</v>
      </c>
      <c r="BA281" s="61">
        <v>0</v>
      </c>
    </row>
    <row r="282" spans="2:53" x14ac:dyDescent="0.25">
      <c r="B282" s="112">
        <v>29</v>
      </c>
      <c r="C282" s="4">
        <v>0</v>
      </c>
      <c r="D282" s="4">
        <v>0</v>
      </c>
      <c r="E282" s="4">
        <v>0</v>
      </c>
      <c r="F282" s="4">
        <v>0</v>
      </c>
      <c r="G282" s="4">
        <v>0</v>
      </c>
      <c r="H282" s="4">
        <v>0</v>
      </c>
      <c r="I282" s="4">
        <v>0</v>
      </c>
      <c r="J282" s="4">
        <v>0</v>
      </c>
      <c r="K282" s="4">
        <v>0</v>
      </c>
      <c r="L282" s="4">
        <v>0</v>
      </c>
      <c r="M282" s="4">
        <v>0</v>
      </c>
      <c r="N282" s="4">
        <v>0</v>
      </c>
      <c r="O282" s="4">
        <v>0</v>
      </c>
      <c r="P282" s="4">
        <v>0</v>
      </c>
      <c r="Q282" s="4">
        <v>0</v>
      </c>
      <c r="R282" s="4">
        <v>0</v>
      </c>
      <c r="S282" s="4">
        <v>0</v>
      </c>
      <c r="T282" s="4">
        <v>0</v>
      </c>
      <c r="U282" s="4">
        <v>0</v>
      </c>
      <c r="V282" s="4">
        <v>0</v>
      </c>
      <c r="W282" s="4">
        <v>0</v>
      </c>
      <c r="X282" s="4">
        <v>0</v>
      </c>
      <c r="Y282" s="4">
        <v>0</v>
      </c>
      <c r="Z282" s="4">
        <v>0</v>
      </c>
      <c r="AA282" s="4">
        <v>0</v>
      </c>
      <c r="AB282" s="4">
        <v>0</v>
      </c>
      <c r="AC282" s="4">
        <v>0</v>
      </c>
      <c r="AD282" s="4">
        <v>0</v>
      </c>
      <c r="AE282" s="4">
        <v>0</v>
      </c>
      <c r="AF282" s="4">
        <v>0</v>
      </c>
      <c r="AG282" s="4">
        <v>0</v>
      </c>
      <c r="AH282" s="4">
        <v>0</v>
      </c>
      <c r="AI282" s="4">
        <v>0</v>
      </c>
      <c r="AJ282" s="4">
        <v>0</v>
      </c>
      <c r="AK282" s="4">
        <v>0</v>
      </c>
      <c r="AL282" s="4">
        <v>0</v>
      </c>
      <c r="AM282" s="4">
        <v>0</v>
      </c>
      <c r="AN282" s="4">
        <v>0</v>
      </c>
      <c r="AO282" s="4">
        <v>0</v>
      </c>
      <c r="AP282" s="4">
        <v>0</v>
      </c>
      <c r="AQ282" s="4">
        <v>0</v>
      </c>
      <c r="AR282" s="4">
        <v>0</v>
      </c>
      <c r="AS282" s="4">
        <v>0</v>
      </c>
      <c r="AT282" s="4">
        <v>0</v>
      </c>
      <c r="AU282" s="4">
        <v>0</v>
      </c>
      <c r="AV282" s="4">
        <v>0</v>
      </c>
      <c r="AW282" s="4">
        <v>0</v>
      </c>
      <c r="AX282" s="4">
        <v>0</v>
      </c>
      <c r="AY282" s="4">
        <v>0</v>
      </c>
      <c r="AZ282" s="4">
        <v>0</v>
      </c>
      <c r="BA282" s="61">
        <v>0</v>
      </c>
    </row>
    <row r="283" spans="2:53" x14ac:dyDescent="0.25">
      <c r="B283" s="112">
        <v>30</v>
      </c>
      <c r="C283" s="4">
        <v>0</v>
      </c>
      <c r="D283" s="4">
        <v>0</v>
      </c>
      <c r="E283" s="4">
        <v>0</v>
      </c>
      <c r="F283" s="4">
        <v>0</v>
      </c>
      <c r="G283" s="4">
        <v>0</v>
      </c>
      <c r="H283" s="4">
        <v>0</v>
      </c>
      <c r="I283" s="4">
        <v>0</v>
      </c>
      <c r="J283" s="4">
        <v>0</v>
      </c>
      <c r="K283" s="4">
        <v>0</v>
      </c>
      <c r="L283" s="4">
        <v>0</v>
      </c>
      <c r="M283" s="4">
        <v>0</v>
      </c>
      <c r="N283" s="4">
        <v>0</v>
      </c>
      <c r="O283" s="4">
        <v>0</v>
      </c>
      <c r="P283" s="4">
        <v>0</v>
      </c>
      <c r="Q283" s="4">
        <v>0</v>
      </c>
      <c r="R283" s="4">
        <v>0</v>
      </c>
      <c r="S283" s="4">
        <v>0</v>
      </c>
      <c r="T283" s="4">
        <v>0</v>
      </c>
      <c r="U283" s="4">
        <v>0</v>
      </c>
      <c r="V283" s="4">
        <v>0</v>
      </c>
      <c r="W283" s="4">
        <v>0</v>
      </c>
      <c r="X283" s="4">
        <v>0</v>
      </c>
      <c r="Y283" s="4">
        <v>0</v>
      </c>
      <c r="Z283" s="4">
        <v>0</v>
      </c>
      <c r="AA283" s="4">
        <v>0</v>
      </c>
      <c r="AB283" s="4">
        <v>0</v>
      </c>
      <c r="AC283" s="4">
        <v>0</v>
      </c>
      <c r="AD283" s="4">
        <v>0</v>
      </c>
      <c r="AE283" s="4">
        <v>0</v>
      </c>
      <c r="AF283" s="4">
        <v>0</v>
      </c>
      <c r="AG283" s="4">
        <v>0</v>
      </c>
      <c r="AH283" s="4">
        <v>0</v>
      </c>
      <c r="AI283" s="4">
        <v>0</v>
      </c>
      <c r="AJ283" s="4">
        <v>0</v>
      </c>
      <c r="AK283" s="4">
        <v>0</v>
      </c>
      <c r="AL283" s="4">
        <v>0</v>
      </c>
      <c r="AM283" s="4">
        <v>0</v>
      </c>
      <c r="AN283" s="4">
        <v>0</v>
      </c>
      <c r="AO283" s="4">
        <v>0</v>
      </c>
      <c r="AP283" s="4">
        <v>0</v>
      </c>
      <c r="AQ283" s="4">
        <v>0</v>
      </c>
      <c r="AR283" s="4">
        <v>0</v>
      </c>
      <c r="AS283" s="4">
        <v>0</v>
      </c>
      <c r="AT283" s="4">
        <v>0</v>
      </c>
      <c r="AU283" s="4">
        <v>0</v>
      </c>
      <c r="AV283" s="4">
        <v>0</v>
      </c>
      <c r="AW283" s="4">
        <v>0</v>
      </c>
      <c r="AX283" s="4">
        <v>0</v>
      </c>
      <c r="AY283" s="4">
        <v>0</v>
      </c>
      <c r="AZ283" s="4">
        <v>0</v>
      </c>
      <c r="BA283" s="61">
        <v>0</v>
      </c>
    </row>
    <row r="284" spans="2:53" x14ac:dyDescent="0.25">
      <c r="B284" s="112">
        <v>31</v>
      </c>
      <c r="C284" s="4">
        <v>0</v>
      </c>
      <c r="D284" s="4">
        <v>0</v>
      </c>
      <c r="E284" s="4">
        <v>0</v>
      </c>
      <c r="F284" s="4">
        <v>0</v>
      </c>
      <c r="G284" s="4">
        <v>0</v>
      </c>
      <c r="H284" s="4">
        <v>0</v>
      </c>
      <c r="I284" s="4">
        <v>0</v>
      </c>
      <c r="J284" s="4">
        <v>0</v>
      </c>
      <c r="K284" s="4">
        <v>0</v>
      </c>
      <c r="L284" s="4">
        <v>0</v>
      </c>
      <c r="M284" s="4">
        <v>0</v>
      </c>
      <c r="N284" s="4">
        <v>0</v>
      </c>
      <c r="O284" s="4">
        <v>0</v>
      </c>
      <c r="P284" s="4">
        <v>0</v>
      </c>
      <c r="Q284" s="4">
        <v>0</v>
      </c>
      <c r="R284" s="4">
        <v>0</v>
      </c>
      <c r="S284" s="4">
        <v>0</v>
      </c>
      <c r="T284" s="4">
        <v>0</v>
      </c>
      <c r="U284" s="4">
        <v>0</v>
      </c>
      <c r="V284" s="4">
        <v>0</v>
      </c>
      <c r="W284" s="4">
        <v>0</v>
      </c>
      <c r="X284" s="4">
        <v>0</v>
      </c>
      <c r="Y284" s="4">
        <v>0</v>
      </c>
      <c r="Z284" s="4">
        <v>0</v>
      </c>
      <c r="AA284" s="4">
        <v>0</v>
      </c>
      <c r="AB284" s="4">
        <v>0</v>
      </c>
      <c r="AC284" s="4">
        <v>0</v>
      </c>
      <c r="AD284" s="4">
        <v>0</v>
      </c>
      <c r="AE284" s="4">
        <v>0</v>
      </c>
      <c r="AF284" s="4">
        <v>0</v>
      </c>
      <c r="AG284" s="4">
        <v>0</v>
      </c>
      <c r="AH284" s="4">
        <v>0</v>
      </c>
      <c r="AI284" s="4">
        <v>0</v>
      </c>
      <c r="AJ284" s="4">
        <v>0</v>
      </c>
      <c r="AK284" s="4">
        <v>0</v>
      </c>
      <c r="AL284" s="4">
        <v>0</v>
      </c>
      <c r="AM284" s="4">
        <v>0</v>
      </c>
      <c r="AN284" s="4">
        <v>0</v>
      </c>
      <c r="AO284" s="4">
        <v>0</v>
      </c>
      <c r="AP284" s="4">
        <v>0</v>
      </c>
      <c r="AQ284" s="4">
        <v>0</v>
      </c>
      <c r="AR284" s="4">
        <v>0</v>
      </c>
      <c r="AS284" s="4">
        <v>0</v>
      </c>
      <c r="AT284" s="4">
        <v>0</v>
      </c>
      <c r="AU284" s="4">
        <v>0</v>
      </c>
      <c r="AV284" s="4">
        <v>0</v>
      </c>
      <c r="AW284" s="4">
        <v>0</v>
      </c>
      <c r="AX284" s="4">
        <v>0</v>
      </c>
      <c r="AY284" s="4">
        <v>0</v>
      </c>
      <c r="AZ284" s="4">
        <v>0</v>
      </c>
      <c r="BA284" s="61">
        <v>0</v>
      </c>
    </row>
    <row r="285" spans="2:53" x14ac:dyDescent="0.25">
      <c r="B285" s="112">
        <v>32</v>
      </c>
      <c r="C285" s="4">
        <v>0</v>
      </c>
      <c r="D285" s="4">
        <v>0</v>
      </c>
      <c r="E285" s="4">
        <v>0</v>
      </c>
      <c r="F285" s="4">
        <v>0</v>
      </c>
      <c r="G285" s="4">
        <v>0</v>
      </c>
      <c r="H285" s="4">
        <v>0</v>
      </c>
      <c r="I285" s="4">
        <v>0</v>
      </c>
      <c r="J285" s="4">
        <v>0</v>
      </c>
      <c r="K285" s="4">
        <v>0</v>
      </c>
      <c r="L285" s="4">
        <v>0</v>
      </c>
      <c r="M285" s="4">
        <v>0</v>
      </c>
      <c r="N285" s="4">
        <v>0</v>
      </c>
      <c r="O285" s="4">
        <v>0</v>
      </c>
      <c r="P285" s="4">
        <v>0</v>
      </c>
      <c r="Q285" s="4">
        <v>0</v>
      </c>
      <c r="R285" s="4">
        <v>0</v>
      </c>
      <c r="S285" s="4">
        <v>0</v>
      </c>
      <c r="T285" s="4">
        <v>0</v>
      </c>
      <c r="U285" s="4">
        <v>0</v>
      </c>
      <c r="V285" s="4">
        <v>0</v>
      </c>
      <c r="W285" s="4">
        <v>0</v>
      </c>
      <c r="X285" s="4">
        <v>0</v>
      </c>
      <c r="Y285" s="4">
        <v>0</v>
      </c>
      <c r="Z285" s="4">
        <v>0</v>
      </c>
      <c r="AA285" s="4">
        <v>0</v>
      </c>
      <c r="AB285" s="4">
        <v>0</v>
      </c>
      <c r="AC285" s="4">
        <v>0</v>
      </c>
      <c r="AD285" s="4">
        <v>0</v>
      </c>
      <c r="AE285" s="4">
        <v>0</v>
      </c>
      <c r="AF285" s="4">
        <v>0</v>
      </c>
      <c r="AG285" s="4">
        <v>0</v>
      </c>
      <c r="AH285" s="4">
        <v>0</v>
      </c>
      <c r="AI285" s="4">
        <v>0</v>
      </c>
      <c r="AJ285" s="4">
        <v>0</v>
      </c>
      <c r="AK285" s="4">
        <v>0</v>
      </c>
      <c r="AL285" s="4">
        <v>0</v>
      </c>
      <c r="AM285" s="4">
        <v>0</v>
      </c>
      <c r="AN285" s="4">
        <v>0</v>
      </c>
      <c r="AO285" s="4">
        <v>0</v>
      </c>
      <c r="AP285" s="4">
        <v>0</v>
      </c>
      <c r="AQ285" s="4">
        <v>0</v>
      </c>
      <c r="AR285" s="4">
        <v>0</v>
      </c>
      <c r="AS285" s="4">
        <v>0</v>
      </c>
      <c r="AT285" s="4">
        <v>0</v>
      </c>
      <c r="AU285" s="4">
        <v>0</v>
      </c>
      <c r="AV285" s="4">
        <v>0</v>
      </c>
      <c r="AW285" s="4">
        <v>0</v>
      </c>
      <c r="AX285" s="4">
        <v>0</v>
      </c>
      <c r="AY285" s="4">
        <v>0</v>
      </c>
      <c r="AZ285" s="4">
        <v>0</v>
      </c>
      <c r="BA285" s="61">
        <v>0</v>
      </c>
    </row>
    <row r="286" spans="2:53" ht="15.75" thickBot="1" x14ac:dyDescent="0.3">
      <c r="B286" s="113" t="s">
        <v>162</v>
      </c>
      <c r="C286" s="5">
        <v>100</v>
      </c>
      <c r="D286" s="5">
        <v>100</v>
      </c>
      <c r="E286" s="5">
        <v>100</v>
      </c>
      <c r="F286" s="5">
        <v>100</v>
      </c>
      <c r="G286" s="5">
        <v>100</v>
      </c>
      <c r="H286" s="5">
        <v>100</v>
      </c>
      <c r="I286" s="5">
        <v>100</v>
      </c>
      <c r="J286" s="5">
        <v>100</v>
      </c>
      <c r="K286" s="5">
        <v>100</v>
      </c>
      <c r="L286" s="5">
        <v>100</v>
      </c>
      <c r="M286" s="5">
        <v>100</v>
      </c>
      <c r="N286" s="5">
        <v>100.00000000000001</v>
      </c>
      <c r="O286" s="5">
        <v>100.00000000000001</v>
      </c>
      <c r="P286" s="5">
        <v>100.00000000000001</v>
      </c>
      <c r="Q286" s="5">
        <v>100</v>
      </c>
      <c r="R286" s="5">
        <v>100.00000000000003</v>
      </c>
      <c r="S286" s="5">
        <v>100.00000000000003</v>
      </c>
      <c r="T286" s="5">
        <v>100.00000000000003</v>
      </c>
      <c r="U286" s="5">
        <v>100.00000000000003</v>
      </c>
      <c r="V286" s="5">
        <v>100.00000000000003</v>
      </c>
      <c r="W286" s="5">
        <v>100.00000000000003</v>
      </c>
      <c r="X286" s="5">
        <v>100</v>
      </c>
      <c r="Y286" s="5">
        <v>100.00000000000003</v>
      </c>
      <c r="Z286" s="5">
        <v>100</v>
      </c>
      <c r="AA286" s="5">
        <v>100.00000000000003</v>
      </c>
      <c r="AB286" s="5">
        <v>100.00000000000004</v>
      </c>
      <c r="AC286" s="5">
        <v>100.00000000000001</v>
      </c>
      <c r="AD286" s="5">
        <v>100.00000000000003</v>
      </c>
      <c r="AE286" s="5">
        <v>100</v>
      </c>
      <c r="AF286" s="5">
        <v>100</v>
      </c>
      <c r="AG286" s="5">
        <v>100.00000000000001</v>
      </c>
      <c r="AH286" s="5">
        <v>100.00000000000003</v>
      </c>
      <c r="AI286" s="5">
        <v>100</v>
      </c>
      <c r="AJ286" s="5">
        <v>100.00000000000001</v>
      </c>
      <c r="AK286" s="5">
        <v>100.00000000000003</v>
      </c>
      <c r="AL286" s="5">
        <v>99.999999999999972</v>
      </c>
      <c r="AM286" s="5">
        <v>100.00000000000001</v>
      </c>
      <c r="AN286" s="5">
        <v>100.00000000000001</v>
      </c>
      <c r="AO286" s="5">
        <v>100</v>
      </c>
      <c r="AP286" s="5">
        <v>100.00000000000001</v>
      </c>
      <c r="AQ286" s="5">
        <v>100.00000000000004</v>
      </c>
      <c r="AR286" s="5">
        <v>100.00000000000001</v>
      </c>
      <c r="AS286" s="5">
        <v>100</v>
      </c>
      <c r="AT286" s="5">
        <v>100.00000000000001</v>
      </c>
      <c r="AU286" s="5">
        <v>100.00000000000001</v>
      </c>
      <c r="AV286" s="5">
        <v>100</v>
      </c>
      <c r="AW286" s="5">
        <v>100</v>
      </c>
      <c r="AX286" s="5">
        <v>100</v>
      </c>
      <c r="AY286" s="5">
        <v>100</v>
      </c>
      <c r="AZ286" s="5">
        <v>100.00000000000001</v>
      </c>
      <c r="BA286" s="62">
        <v>99.999999999999986</v>
      </c>
    </row>
    <row r="287" spans="2:53" ht="15.75" thickBot="1" x14ac:dyDescent="0.3">
      <c r="B287" s="216" t="s">
        <v>168</v>
      </c>
      <c r="C287" s="217"/>
      <c r="D287" s="217"/>
      <c r="E287" s="217"/>
      <c r="F287" s="217"/>
      <c r="G287" s="217"/>
      <c r="H287" s="217"/>
      <c r="I287" s="218"/>
    </row>
    <row r="288" spans="2:53" x14ac:dyDescent="0.25">
      <c r="B288" s="114">
        <v>0</v>
      </c>
      <c r="C288" s="7">
        <v>100</v>
      </c>
      <c r="D288" s="7">
        <v>0.95111848231198559</v>
      </c>
      <c r="E288" s="7">
        <v>0.9975008748239641</v>
      </c>
      <c r="F288" s="7">
        <v>0.48661386859159067</v>
      </c>
      <c r="G288" s="7">
        <v>0.50690024664520705</v>
      </c>
      <c r="H288" s="7">
        <v>0.5044615436240355</v>
      </c>
      <c r="I288" s="7">
        <v>0.50466593991401754</v>
      </c>
      <c r="J288" s="7">
        <v>0.88019732888197955</v>
      </c>
      <c r="K288" s="7">
        <v>2.7643440001258153</v>
      </c>
      <c r="L288" s="7">
        <v>5.5072071075377229</v>
      </c>
      <c r="M288" s="7">
        <v>9.0016542842555012</v>
      </c>
      <c r="N288" s="7">
        <v>13.025259414099338</v>
      </c>
      <c r="O288" s="7">
        <v>17.257499992580026</v>
      </c>
      <c r="P288" s="7">
        <v>21.271322071505956</v>
      </c>
      <c r="Q288" s="7">
        <v>24.533893937255151</v>
      </c>
      <c r="R288" s="7">
        <v>6.1770989130775948</v>
      </c>
      <c r="S288" s="7">
        <v>1.3357742584221208</v>
      </c>
      <c r="T288" s="7">
        <v>1.3093235472213181</v>
      </c>
      <c r="U288" s="7">
        <v>1.7036667303678696</v>
      </c>
      <c r="V288" s="7">
        <v>2.5108457949275316</v>
      </c>
      <c r="W288" s="7">
        <v>3.8431530474401598</v>
      </c>
      <c r="X288" s="7">
        <v>5.8539658044299792</v>
      </c>
      <c r="Y288" s="7">
        <v>8.5119063201287712</v>
      </c>
      <c r="Z288" s="7">
        <v>11.221664384396515</v>
      </c>
      <c r="AA288" s="7">
        <v>13.452361787187298</v>
      </c>
      <c r="AB288" s="7">
        <v>14.721555517851874</v>
      </c>
      <c r="AC288" s="7">
        <v>14.612247251640877</v>
      </c>
      <c r="AD288" s="7">
        <v>12.850259641566938</v>
      </c>
      <c r="AE288" s="7">
        <v>9.3874487113037688</v>
      </c>
      <c r="AF288" s="7">
        <v>4.484156162358091</v>
      </c>
      <c r="AG288" s="7">
        <v>2.8737763315842093</v>
      </c>
      <c r="AH288" s="7">
        <v>3.351228662945394</v>
      </c>
      <c r="AI288" s="7">
        <v>4.48005487325198</v>
      </c>
      <c r="AJ288" s="7">
        <v>5.9892611686942674</v>
      </c>
      <c r="AK288" s="7">
        <v>7.7703475600872913</v>
      </c>
      <c r="AL288" s="7">
        <v>9.6259976405102652</v>
      </c>
      <c r="AM288" s="7">
        <v>11.238906997381633</v>
      </c>
      <c r="AN288" s="7">
        <v>12.226203048122231</v>
      </c>
      <c r="AO288" s="7">
        <v>12.343098824576776</v>
      </c>
      <c r="AP288" s="7">
        <v>11.537334898973594</v>
      </c>
      <c r="AQ288" s="7">
        <v>9.9595502880093729</v>
      </c>
      <c r="AR288" s="7">
        <v>7.9631326607329243</v>
      </c>
      <c r="AS288" s="7">
        <v>6.0702905603576722</v>
      </c>
      <c r="AT288" s="7">
        <v>4.8946631949475945</v>
      </c>
      <c r="AU288" s="7">
        <v>5.0185897376356658</v>
      </c>
      <c r="AV288" s="7">
        <v>6.0024602145197798</v>
      </c>
      <c r="AW288" s="7">
        <v>7.3052489185862788</v>
      </c>
      <c r="AX288" s="7">
        <v>8.65158789061101</v>
      </c>
      <c r="AY288" s="7">
        <v>9.8416501918879327</v>
      </c>
      <c r="AZ288" s="7">
        <v>10.677692261919988</v>
      </c>
      <c r="BA288" s="60">
        <v>10.994334860441199</v>
      </c>
    </row>
    <row r="289" spans="2:53" x14ac:dyDescent="0.25">
      <c r="B289" s="112">
        <v>1</v>
      </c>
      <c r="C289" s="4">
        <v>0</v>
      </c>
      <c r="D289" s="4">
        <v>99.048881517688017</v>
      </c>
      <c r="E289" s="4">
        <v>0.94207221863803103</v>
      </c>
      <c r="F289" s="4">
        <v>0.98801345964228959</v>
      </c>
      <c r="G289" s="4">
        <v>0.4819855941499227</v>
      </c>
      <c r="H289" s="4">
        <v>0.50207902471247945</v>
      </c>
      <c r="I289" s="4">
        <v>0.49966351664647096</v>
      </c>
      <c r="J289" s="4">
        <v>0.49986596888556184</v>
      </c>
      <c r="K289" s="4">
        <v>0.8718256094061666</v>
      </c>
      <c r="L289" s="4">
        <v>2.7380518134259364</v>
      </c>
      <c r="M289" s="4">
        <v>5.4548270428787324</v>
      </c>
      <c r="N289" s="4">
        <v>8.9160378866441192</v>
      </c>
      <c r="O289" s="4">
        <v>12.901373764442758</v>
      </c>
      <c r="P289" s="4">
        <v>17.09336072056561</v>
      </c>
      <c r="Q289" s="4">
        <v>21.069006595851754</v>
      </c>
      <c r="R289" s="4">
        <v>24.300547537587097</v>
      </c>
      <c r="S289" s="4">
        <v>6.1183473836446209</v>
      </c>
      <c r="T289" s="4">
        <v>1.3230694625683022</v>
      </c>
      <c r="U289" s="4">
        <v>1.2968703289704333</v>
      </c>
      <c r="V289" s="4">
        <v>1.6874628412183406</v>
      </c>
      <c r="W289" s="4">
        <v>2.4869646765096225</v>
      </c>
      <c r="X289" s="4">
        <v>3.8066001085024204</v>
      </c>
      <c r="Y289" s="4">
        <v>5.7982876537158221</v>
      </c>
      <c r="Z289" s="4">
        <v>8.4309480059209445</v>
      </c>
      <c r="AA289" s="4">
        <v>11.114933060413499</v>
      </c>
      <c r="AB289" s="4">
        <v>13.324413887921885</v>
      </c>
      <c r="AC289" s="4">
        <v>14.581536082437765</v>
      </c>
      <c r="AD289" s="4">
        <v>14.473267467349395</v>
      </c>
      <c r="AE289" s="4">
        <v>12.728038447090917</v>
      </c>
      <c r="AF289" s="4">
        <v>9.2981629515929995</v>
      </c>
      <c r="AG289" s="4">
        <v>4.441506524322171</v>
      </c>
      <c r="AH289" s="4">
        <v>2.8464433137542047</v>
      </c>
      <c r="AI289" s="4">
        <v>3.3193545077475837</v>
      </c>
      <c r="AJ289" s="4">
        <v>4.4374442433347614</v>
      </c>
      <c r="AK289" s="4">
        <v>5.932296198764881</v>
      </c>
      <c r="AL289" s="4">
        <v>7.6964423483034228</v>
      </c>
      <c r="AM289" s="4">
        <v>9.5344429978444563</v>
      </c>
      <c r="AN289" s="4">
        <v>11.132011675719681</v>
      </c>
      <c r="AO289" s="4">
        <v>12.109917371246549</v>
      </c>
      <c r="AP289" s="4">
        <v>12.225701330366192</v>
      </c>
      <c r="AQ289" s="4">
        <v>11.427601174383225</v>
      </c>
      <c r="AR289" s="4">
        <v>9.8648231644649584</v>
      </c>
      <c r="AS289" s="4">
        <v>7.8873938342256711</v>
      </c>
      <c r="AT289" s="4">
        <v>6.0125549049080709</v>
      </c>
      <c r="AU289" s="4">
        <v>4.8481091486535259</v>
      </c>
      <c r="AV289" s="4">
        <v>4.9708570030896002</v>
      </c>
      <c r="AW289" s="4">
        <v>5.9453697060260584</v>
      </c>
      <c r="AX289" s="4">
        <v>7.2357673459427083</v>
      </c>
      <c r="AY289" s="4">
        <v>8.5693010391699431</v>
      </c>
      <c r="AZ289" s="4">
        <v>9.7480444379483941</v>
      </c>
      <c r="BA289" s="61">
        <v>10.57613475733247</v>
      </c>
    </row>
    <row r="290" spans="2:53" x14ac:dyDescent="0.25">
      <c r="B290" s="112">
        <v>2</v>
      </c>
      <c r="C290" s="4">
        <v>0</v>
      </c>
      <c r="D290" s="4">
        <v>0</v>
      </c>
      <c r="E290" s="4">
        <v>98.060426906538012</v>
      </c>
      <c r="F290" s="4">
        <v>0.9326708441421182</v>
      </c>
      <c r="G290" s="4">
        <v>0.97815361624883046</v>
      </c>
      <c r="H290" s="4">
        <v>0.47717563692733367</v>
      </c>
      <c r="I290" s="4">
        <v>0.49706854585058413</v>
      </c>
      <c r="J290" s="4">
        <v>0.49467714325704065</v>
      </c>
      <c r="K290" s="4">
        <v>0.49487757513157821</v>
      </c>
      <c r="L290" s="4">
        <v>0.86312525832161346</v>
      </c>
      <c r="M290" s="4">
        <v>2.7107275276886442</v>
      </c>
      <c r="N290" s="4">
        <v>5.4003908002786947</v>
      </c>
      <c r="O290" s="4">
        <v>8.827060619791613</v>
      </c>
      <c r="P290" s="4">
        <v>12.772624987149841</v>
      </c>
      <c r="Q290" s="4">
        <v>16.922778166119741</v>
      </c>
      <c r="R290" s="4">
        <v>20.858749231983385</v>
      </c>
      <c r="S290" s="4">
        <v>24.058041131669647</v>
      </c>
      <c r="T290" s="4">
        <v>6.0572895646030087</v>
      </c>
      <c r="U290" s="4">
        <v>1.3098659403163739</v>
      </c>
      <c r="V290" s="4">
        <v>1.2839282599930513</v>
      </c>
      <c r="W290" s="4">
        <v>1.6706228688633908</v>
      </c>
      <c r="X290" s="4">
        <v>2.4621461054707954</v>
      </c>
      <c r="Y290" s="4">
        <v>3.7686122849914461</v>
      </c>
      <c r="Z290" s="4">
        <v>5.7404238587867891</v>
      </c>
      <c r="AA290" s="4">
        <v>8.3468116754028632</v>
      </c>
      <c r="AB290" s="4">
        <v>11.004012001358154</v>
      </c>
      <c r="AC290" s="4">
        <v>13.19144339752785</v>
      </c>
      <c r="AD290" s="4">
        <v>14.43602018808855</v>
      </c>
      <c r="AE290" s="4">
        <v>14.328832035597911</v>
      </c>
      <c r="AF290" s="4">
        <v>12.601019463119099</v>
      </c>
      <c r="AG290" s="4">
        <v>9.2053722819367749</v>
      </c>
      <c r="AH290" s="4">
        <v>4.3971826759641752</v>
      </c>
      <c r="AI290" s="4">
        <v>2.8180373390905231</v>
      </c>
      <c r="AJ290" s="4">
        <v>3.286229133498519</v>
      </c>
      <c r="AK290" s="4">
        <v>4.3931609343580513</v>
      </c>
      <c r="AL290" s="4">
        <v>5.8730950705691054</v>
      </c>
      <c r="AM290" s="4">
        <v>7.6196359895433581</v>
      </c>
      <c r="AN290" s="4">
        <v>9.4392943802976408</v>
      </c>
      <c r="AO290" s="4">
        <v>11.020920181261202</v>
      </c>
      <c r="AP290" s="4">
        <v>11.989066903448823</v>
      </c>
      <c r="AQ290" s="4">
        <v>12.103695400875861</v>
      </c>
      <c r="AR290" s="4">
        <v>11.313559855570501</v>
      </c>
      <c r="AS290" s="4">
        <v>9.766377530393326</v>
      </c>
      <c r="AT290" s="4">
        <v>7.8086818822486643</v>
      </c>
      <c r="AU290" s="4">
        <v>5.9525528379540118</v>
      </c>
      <c r="AV290" s="4">
        <v>4.799727624602804</v>
      </c>
      <c r="AW290" s="4">
        <v>4.9212505214132394</v>
      </c>
      <c r="AX290" s="4">
        <v>5.8860381112531925</v>
      </c>
      <c r="AY290" s="4">
        <v>7.1635582761509564</v>
      </c>
      <c r="AZ290" s="4">
        <v>8.4837840197275032</v>
      </c>
      <c r="BA290" s="61">
        <v>9.6507641928134245</v>
      </c>
    </row>
    <row r="291" spans="2:53" x14ac:dyDescent="0.25">
      <c r="B291" s="112">
        <v>3</v>
      </c>
      <c r="C291" s="4">
        <v>0</v>
      </c>
      <c r="D291" s="4">
        <v>0</v>
      </c>
      <c r="E291" s="4">
        <v>0</v>
      </c>
      <c r="F291" s="4">
        <v>97.592701827624012</v>
      </c>
      <c r="G291" s="4">
        <v>0.92822222447015879</v>
      </c>
      <c r="H291" s="4">
        <v>0.97348805449489217</v>
      </c>
      <c r="I291" s="4">
        <v>0.47489962182645717</v>
      </c>
      <c r="J291" s="4">
        <v>0.49469764627194757</v>
      </c>
      <c r="K291" s="4">
        <v>0.49231765010403433</v>
      </c>
      <c r="L291" s="4">
        <v>0.49251712596586328</v>
      </c>
      <c r="M291" s="4">
        <v>0.8590083546705013</v>
      </c>
      <c r="N291" s="4">
        <v>2.6977979975326014</v>
      </c>
      <c r="O291" s="4">
        <v>5.3746322114890059</v>
      </c>
      <c r="P291" s="4">
        <v>8.7849576251870136</v>
      </c>
      <c r="Q291" s="4">
        <v>12.711702582276491</v>
      </c>
      <c r="R291" s="4">
        <v>16.842060510660861</v>
      </c>
      <c r="S291" s="4">
        <v>20.759257924038383</v>
      </c>
      <c r="T291" s="4">
        <v>23.943289956890943</v>
      </c>
      <c r="U291" s="4">
        <v>6.0283977238372204</v>
      </c>
      <c r="V291" s="4">
        <v>1.3036181891120562</v>
      </c>
      <c r="W291" s="4">
        <v>1.2778042253985706</v>
      </c>
      <c r="X291" s="4">
        <v>1.6626543923043462</v>
      </c>
      <c r="Y291" s="4">
        <v>2.4504022499950615</v>
      </c>
      <c r="Z291" s="4">
        <v>3.7506368943675206</v>
      </c>
      <c r="AA291" s="4">
        <v>5.7130433926084203</v>
      </c>
      <c r="AB291" s="4">
        <v>8.306999354849955</v>
      </c>
      <c r="AC291" s="4">
        <v>10.95152546276077</v>
      </c>
      <c r="AD291" s="4">
        <v>13.128523327742931</v>
      </c>
      <c r="AE291" s="4">
        <v>14.367163780925308</v>
      </c>
      <c r="AF291" s="4">
        <v>14.260486890609064</v>
      </c>
      <c r="AG291" s="4">
        <v>12.540915576069926</v>
      </c>
      <c r="AH291" s="4">
        <v>9.1614648300438173</v>
      </c>
      <c r="AI291" s="4">
        <v>4.376209153015159</v>
      </c>
      <c r="AJ291" s="4">
        <v>2.8045959664758091</v>
      </c>
      <c r="AK291" s="4">
        <v>3.270554596590169</v>
      </c>
      <c r="AL291" s="4">
        <v>4.3722065941667427</v>
      </c>
      <c r="AM291" s="4">
        <v>5.8450817940414641</v>
      </c>
      <c r="AN291" s="4">
        <v>7.5832921252860475</v>
      </c>
      <c r="AO291" s="4">
        <v>9.3942711752373036</v>
      </c>
      <c r="AP291" s="4">
        <v>10.968352994638627</v>
      </c>
      <c r="AQ291" s="4">
        <v>11.931881885593807</v>
      </c>
      <c r="AR291" s="4">
        <v>12.045963632158175</v>
      </c>
      <c r="AS291" s="4">
        <v>11.259596846809703</v>
      </c>
      <c r="AT291" s="4">
        <v>9.7197942159492552</v>
      </c>
      <c r="AU291" s="4">
        <v>7.7714363137272242</v>
      </c>
      <c r="AV291" s="4">
        <v>5.9241605666402695</v>
      </c>
      <c r="AW291" s="4">
        <v>4.7768340573116603</v>
      </c>
      <c r="AX291" s="4">
        <v>4.8977773186025129</v>
      </c>
      <c r="AY291" s="4">
        <v>5.8579630994780478</v>
      </c>
      <c r="AZ291" s="4">
        <v>7.129389794881634</v>
      </c>
      <c r="BA291" s="61">
        <v>8.443318373438828</v>
      </c>
    </row>
    <row r="292" spans="2:53" x14ac:dyDescent="0.25">
      <c r="B292" s="112">
        <v>4</v>
      </c>
      <c r="C292" s="4">
        <v>0</v>
      </c>
      <c r="D292" s="4">
        <v>0</v>
      </c>
      <c r="E292" s="4">
        <v>0</v>
      </c>
      <c r="F292" s="4">
        <v>0</v>
      </c>
      <c r="G292" s="4">
        <v>97.104738318485886</v>
      </c>
      <c r="H292" s="4">
        <v>0.92358111334780801</v>
      </c>
      <c r="I292" s="4">
        <v>0.96862061422241774</v>
      </c>
      <c r="J292" s="4">
        <v>0.47252512371732491</v>
      </c>
      <c r="K292" s="4">
        <v>0.49222415804058783</v>
      </c>
      <c r="L292" s="4">
        <v>0.48985606185351416</v>
      </c>
      <c r="M292" s="4">
        <v>0.49005454033603396</v>
      </c>
      <c r="N292" s="4">
        <v>0.8547133128971488</v>
      </c>
      <c r="O292" s="4">
        <v>2.6843090075449383</v>
      </c>
      <c r="P292" s="4">
        <v>5.3477590504315611</v>
      </c>
      <c r="Q292" s="4">
        <v>8.7410328370610788</v>
      </c>
      <c r="R292" s="4">
        <v>12.648144069365108</v>
      </c>
      <c r="S292" s="4">
        <v>16.757850208107556</v>
      </c>
      <c r="T292" s="4">
        <v>20.655461634418192</v>
      </c>
      <c r="U292" s="4">
        <v>23.823573507106488</v>
      </c>
      <c r="V292" s="4">
        <v>5.9982557352180343</v>
      </c>
      <c r="W292" s="4">
        <v>1.297100098166496</v>
      </c>
      <c r="X292" s="4">
        <v>1.2714152042715778</v>
      </c>
      <c r="Y292" s="4">
        <v>1.6543411203428244</v>
      </c>
      <c r="Z292" s="4">
        <v>2.4381502387450862</v>
      </c>
      <c r="AA292" s="4">
        <v>3.731883709895683</v>
      </c>
      <c r="AB292" s="4">
        <v>5.6844781756453786</v>
      </c>
      <c r="AC292" s="4">
        <v>8.2654643580757057</v>
      </c>
      <c r="AD292" s="4">
        <v>10.896767835446967</v>
      </c>
      <c r="AE292" s="4">
        <v>13.062880711104217</v>
      </c>
      <c r="AF292" s="4">
        <v>14.295327962020682</v>
      </c>
      <c r="AG292" s="4">
        <v>14.189184456156019</v>
      </c>
      <c r="AH292" s="4">
        <v>12.478210998189576</v>
      </c>
      <c r="AI292" s="4">
        <v>9.1156575058935978</v>
      </c>
      <c r="AJ292" s="4">
        <v>4.3543281072500832</v>
      </c>
      <c r="AK292" s="4">
        <v>2.7905729866434301</v>
      </c>
      <c r="AL292" s="4">
        <v>3.2542018236072181</v>
      </c>
      <c r="AM292" s="4">
        <v>4.3503455611959092</v>
      </c>
      <c r="AN292" s="4">
        <v>5.8158563850712568</v>
      </c>
      <c r="AO292" s="4">
        <v>7.5453756646596171</v>
      </c>
      <c r="AP292" s="4">
        <v>9.3472998193611172</v>
      </c>
      <c r="AQ292" s="4">
        <v>10.913511229665433</v>
      </c>
      <c r="AR292" s="4">
        <v>11.872222476165838</v>
      </c>
      <c r="AS292" s="4">
        <v>11.985733813997385</v>
      </c>
      <c r="AT292" s="4">
        <v>11.203298862575656</v>
      </c>
      <c r="AU292" s="4">
        <v>9.6711952448695087</v>
      </c>
      <c r="AV292" s="4">
        <v>7.7325791321585884</v>
      </c>
      <c r="AW292" s="4">
        <v>5.8945397638070682</v>
      </c>
      <c r="AX292" s="4">
        <v>4.7529498870251023</v>
      </c>
      <c r="AY292" s="4">
        <v>4.8732884320095007</v>
      </c>
      <c r="AZ292" s="4">
        <v>5.8286732839806579</v>
      </c>
      <c r="BA292" s="61">
        <v>7.0937428459072258</v>
      </c>
    </row>
    <row r="293" spans="2:53" x14ac:dyDescent="0.25">
      <c r="B293" s="112">
        <v>5</v>
      </c>
      <c r="C293" s="4">
        <v>0</v>
      </c>
      <c r="D293" s="4">
        <v>0</v>
      </c>
      <c r="E293" s="4">
        <v>0</v>
      </c>
      <c r="F293" s="4">
        <v>0</v>
      </c>
      <c r="G293" s="4">
        <v>0</v>
      </c>
      <c r="H293" s="4">
        <v>96.619214626893452</v>
      </c>
      <c r="I293" s="4">
        <v>0.91896320778106899</v>
      </c>
      <c r="J293" s="4">
        <v>0.96377751115130561</v>
      </c>
      <c r="K293" s="4">
        <v>0.47016249809873828</v>
      </c>
      <c r="L293" s="4">
        <v>0.48976303725038489</v>
      </c>
      <c r="M293" s="4">
        <v>0.4874067815442466</v>
      </c>
      <c r="N293" s="4">
        <v>0.48760426763435377</v>
      </c>
      <c r="O293" s="4">
        <v>0.85043974633266306</v>
      </c>
      <c r="P293" s="4">
        <v>2.6708874625072134</v>
      </c>
      <c r="Q293" s="4">
        <v>5.3210202551794037</v>
      </c>
      <c r="R293" s="4">
        <v>8.6973276728757742</v>
      </c>
      <c r="S293" s="4">
        <v>12.584903349018282</v>
      </c>
      <c r="T293" s="4">
        <v>16.674060957067017</v>
      </c>
      <c r="U293" s="4">
        <v>20.552184326246099</v>
      </c>
      <c r="V293" s="4">
        <v>23.704455639570956</v>
      </c>
      <c r="W293" s="4">
        <v>5.9682644565419443</v>
      </c>
      <c r="X293" s="4">
        <v>1.2906145976756636</v>
      </c>
      <c r="Y293" s="4">
        <v>1.26505812825022</v>
      </c>
      <c r="Z293" s="4">
        <v>1.6460694147411103</v>
      </c>
      <c r="AA293" s="4">
        <v>2.4259594875513608</v>
      </c>
      <c r="AB293" s="4">
        <v>3.7132242913462044</v>
      </c>
      <c r="AC293" s="4">
        <v>5.656055784767152</v>
      </c>
      <c r="AD293" s="4">
        <v>8.2241370362853274</v>
      </c>
      <c r="AE293" s="4">
        <v>10.842283996269732</v>
      </c>
      <c r="AF293" s="4">
        <v>12.997566307548697</v>
      </c>
      <c r="AG293" s="4">
        <v>14.223851322210578</v>
      </c>
      <c r="AH293" s="4">
        <v>14.118238533875239</v>
      </c>
      <c r="AI293" s="4">
        <v>12.415819943198628</v>
      </c>
      <c r="AJ293" s="4">
        <v>9.0700792183641301</v>
      </c>
      <c r="AK293" s="4">
        <v>4.3325564667138332</v>
      </c>
      <c r="AL293" s="4">
        <v>2.7766201217102129</v>
      </c>
      <c r="AM293" s="4">
        <v>3.2379308144891819</v>
      </c>
      <c r="AN293" s="4">
        <v>4.3285938333899292</v>
      </c>
      <c r="AO293" s="4">
        <v>5.7867771031459005</v>
      </c>
      <c r="AP293" s="4">
        <v>7.5076487863363193</v>
      </c>
      <c r="AQ293" s="4">
        <v>9.3005633202643114</v>
      </c>
      <c r="AR293" s="4">
        <v>10.858943673517105</v>
      </c>
      <c r="AS293" s="4">
        <v>11.812861363785009</v>
      </c>
      <c r="AT293" s="4">
        <v>11.925805144927399</v>
      </c>
      <c r="AU293" s="4">
        <v>11.147282368262777</v>
      </c>
      <c r="AV293" s="4">
        <v>9.6228392686451603</v>
      </c>
      <c r="AW293" s="4">
        <v>7.6939162364977953</v>
      </c>
      <c r="AX293" s="4">
        <v>5.8650670649880325</v>
      </c>
      <c r="AY293" s="4">
        <v>4.7291851375899769</v>
      </c>
      <c r="AZ293" s="4">
        <v>4.8489219898494529</v>
      </c>
      <c r="BA293" s="61">
        <v>5.7995299175607542</v>
      </c>
    </row>
    <row r="294" spans="2:53" x14ac:dyDescent="0.25">
      <c r="B294" s="112">
        <v>6</v>
      </c>
      <c r="C294" s="4">
        <v>0</v>
      </c>
      <c r="D294" s="4">
        <v>0</v>
      </c>
      <c r="E294" s="4">
        <v>0</v>
      </c>
      <c r="F294" s="4">
        <v>0</v>
      </c>
      <c r="G294" s="4">
        <v>0</v>
      </c>
      <c r="H294" s="4">
        <v>0</v>
      </c>
      <c r="I294" s="4">
        <v>96.13611855375899</v>
      </c>
      <c r="J294" s="4">
        <v>0.91436839174216367</v>
      </c>
      <c r="K294" s="4">
        <v>0.95895862359554906</v>
      </c>
      <c r="L294" s="4">
        <v>0.4678116856082446</v>
      </c>
      <c r="M294" s="4">
        <v>0.48731422206413294</v>
      </c>
      <c r="N294" s="4">
        <v>0.48496974763652539</v>
      </c>
      <c r="O294" s="4">
        <v>0.48516624629618199</v>
      </c>
      <c r="P294" s="4">
        <v>0.84618754760099979</v>
      </c>
      <c r="Q294" s="4">
        <v>2.6575330251946774</v>
      </c>
      <c r="R294" s="4">
        <v>5.2944151539035067</v>
      </c>
      <c r="S294" s="4">
        <v>8.6538410345113945</v>
      </c>
      <c r="T294" s="4">
        <v>12.52197883227319</v>
      </c>
      <c r="U294" s="4">
        <v>16.59069065228168</v>
      </c>
      <c r="V294" s="4">
        <v>20.449423404614869</v>
      </c>
      <c r="W294" s="4">
        <v>23.585933361373101</v>
      </c>
      <c r="X294" s="4">
        <v>5.9384231342592342</v>
      </c>
      <c r="Y294" s="4">
        <v>1.2841615246872853</v>
      </c>
      <c r="Z294" s="4">
        <v>1.2587328376089688</v>
      </c>
      <c r="AA294" s="4">
        <v>1.6378390676674048</v>
      </c>
      <c r="AB294" s="4">
        <v>2.4138296901136038</v>
      </c>
      <c r="AC294" s="4">
        <v>3.6946581698894732</v>
      </c>
      <c r="AD294" s="4">
        <v>5.6277755058433163</v>
      </c>
      <c r="AE294" s="4">
        <v>8.1830163511039</v>
      </c>
      <c r="AF294" s="4">
        <v>10.788072576288384</v>
      </c>
      <c r="AG294" s="4">
        <v>12.932578476010953</v>
      </c>
      <c r="AH294" s="4">
        <v>14.152732065599524</v>
      </c>
      <c r="AI294" s="4">
        <v>14.047647341205863</v>
      </c>
      <c r="AJ294" s="4">
        <v>12.353740843482635</v>
      </c>
      <c r="AK294" s="4">
        <v>9.0247288222723085</v>
      </c>
      <c r="AL294" s="4">
        <v>4.3108936843802637</v>
      </c>
      <c r="AM294" s="4">
        <v>2.7627370211016617</v>
      </c>
      <c r="AN294" s="4">
        <v>3.2217411604167361</v>
      </c>
      <c r="AO294" s="4">
        <v>4.3069508642229799</v>
      </c>
      <c r="AP294" s="4">
        <v>5.757843217630171</v>
      </c>
      <c r="AQ294" s="4">
        <v>7.4701105424046377</v>
      </c>
      <c r="AR294" s="4">
        <v>9.2540605036629895</v>
      </c>
      <c r="AS294" s="4">
        <v>10.804648955149519</v>
      </c>
      <c r="AT294" s="4">
        <v>11.753797056966084</v>
      </c>
      <c r="AU294" s="4">
        <v>11.866176119202761</v>
      </c>
      <c r="AV294" s="4">
        <v>11.091545956421463</v>
      </c>
      <c r="AW294" s="4">
        <v>9.5747250723019341</v>
      </c>
      <c r="AX294" s="4">
        <v>7.6554466553153064</v>
      </c>
      <c r="AY294" s="4">
        <v>5.8357417296630922</v>
      </c>
      <c r="AZ294" s="4">
        <v>4.7055392119020274</v>
      </c>
      <c r="BA294" s="61">
        <v>4.8246773799002058</v>
      </c>
    </row>
    <row r="295" spans="2:53" x14ac:dyDescent="0.25">
      <c r="B295" s="112">
        <v>7</v>
      </c>
      <c r="C295" s="4">
        <v>0</v>
      </c>
      <c r="D295" s="4">
        <v>0</v>
      </c>
      <c r="E295" s="4">
        <v>0</v>
      </c>
      <c r="F295" s="4">
        <v>0</v>
      </c>
      <c r="G295" s="4">
        <v>0</v>
      </c>
      <c r="H295" s="4">
        <v>0</v>
      </c>
      <c r="I295" s="4">
        <v>0</v>
      </c>
      <c r="J295" s="4">
        <v>95.279890886092687</v>
      </c>
      <c r="K295" s="4">
        <v>0.90622465214432057</v>
      </c>
      <c r="L295" s="4">
        <v>0.95041774512009281</v>
      </c>
      <c r="M295" s="4">
        <v>0.46364516303066206</v>
      </c>
      <c r="N295" s="4">
        <v>0.48297400190488793</v>
      </c>
      <c r="O295" s="4">
        <v>0.48065040832727984</v>
      </c>
      <c r="P295" s="4">
        <v>0.48084515688934998</v>
      </c>
      <c r="Q295" s="4">
        <v>0.83865105454105249</v>
      </c>
      <c r="R295" s="4">
        <v>2.6338639470361267</v>
      </c>
      <c r="S295" s="4">
        <v>5.2472609229330835</v>
      </c>
      <c r="T295" s="4">
        <v>8.5767663799819296</v>
      </c>
      <c r="U295" s="4">
        <v>12.410452957384361</v>
      </c>
      <c r="V295" s="4">
        <v>16.442927162597698</v>
      </c>
      <c r="W295" s="4">
        <v>20.267292459760224</v>
      </c>
      <c r="X295" s="4">
        <v>23.375867373526415</v>
      </c>
      <c r="Y295" s="4">
        <v>5.885533104306349</v>
      </c>
      <c r="Z295" s="4">
        <v>1.2727242559091105</v>
      </c>
      <c r="AA295" s="4">
        <v>1.2475220471383899</v>
      </c>
      <c r="AB295" s="4">
        <v>1.6232518017571691</v>
      </c>
      <c r="AC295" s="4">
        <v>2.3923311337249982</v>
      </c>
      <c r="AD295" s="4">
        <v>3.6617520301865296</v>
      </c>
      <c r="AE295" s="4">
        <v>5.5776522309700622</v>
      </c>
      <c r="AF295" s="4">
        <v>8.11013505414512</v>
      </c>
      <c r="AG295" s="4">
        <v>10.691989581056525</v>
      </c>
      <c r="AH295" s="4">
        <v>12.817395632434485</v>
      </c>
      <c r="AI295" s="4">
        <v>14.026682034144821</v>
      </c>
      <c r="AJ295" s="4">
        <v>13.922533237369505</v>
      </c>
      <c r="AK295" s="4">
        <v>12.243713365064581</v>
      </c>
      <c r="AL295" s="4">
        <v>8.9443508891181409</v>
      </c>
      <c r="AM295" s="4">
        <v>4.2724990986567901</v>
      </c>
      <c r="AN295" s="4">
        <v>2.7381309530437918</v>
      </c>
      <c r="AO295" s="4">
        <v>3.1930470133978339</v>
      </c>
      <c r="AP295" s="4">
        <v>4.2685913948715637</v>
      </c>
      <c r="AQ295" s="4">
        <v>5.7065615064150164</v>
      </c>
      <c r="AR295" s="4">
        <v>7.4035786767213363</v>
      </c>
      <c r="AS295" s="4">
        <v>9.1716400485760339</v>
      </c>
      <c r="AT295" s="4">
        <v>10.708418323894653</v>
      </c>
      <c r="AU295" s="4">
        <v>11.649112923762999</v>
      </c>
      <c r="AV295" s="4">
        <v>11.76049109201934</v>
      </c>
      <c r="AW295" s="4">
        <v>10.99276010290513</v>
      </c>
      <c r="AX295" s="4">
        <v>9.4894486471608577</v>
      </c>
      <c r="AY295" s="4">
        <v>7.5872641102611391</v>
      </c>
      <c r="AZ295" s="4">
        <v>5.7837662223775741</v>
      </c>
      <c r="BA295" s="61">
        <v>4.6636297513878064</v>
      </c>
    </row>
    <row r="296" spans="2:53" x14ac:dyDescent="0.25">
      <c r="B296" s="112">
        <v>8</v>
      </c>
      <c r="C296" s="4">
        <v>0</v>
      </c>
      <c r="D296" s="4">
        <v>0</v>
      </c>
      <c r="E296" s="4">
        <v>0</v>
      </c>
      <c r="F296" s="4">
        <v>0</v>
      </c>
      <c r="G296" s="4">
        <v>0</v>
      </c>
      <c r="H296" s="4">
        <v>0</v>
      </c>
      <c r="I296" s="4">
        <v>0</v>
      </c>
      <c r="J296" s="4">
        <v>0</v>
      </c>
      <c r="K296" s="4">
        <v>92.549065233353218</v>
      </c>
      <c r="L296" s="4">
        <v>0.88025126464139858</v>
      </c>
      <c r="M296" s="4">
        <v>0.92317773534409941</v>
      </c>
      <c r="N296" s="4">
        <v>0.45035658667737499</v>
      </c>
      <c r="O296" s="4">
        <v>0.469131439935701</v>
      </c>
      <c r="P296" s="4">
        <v>0.46687444308578918</v>
      </c>
      <c r="Q296" s="4">
        <v>0.46706360994153923</v>
      </c>
      <c r="R296" s="4">
        <v>0.81461440008921582</v>
      </c>
      <c r="S296" s="4">
        <v>2.5583745319507267</v>
      </c>
      <c r="T296" s="4">
        <v>5.0968686984909519</v>
      </c>
      <c r="U296" s="4">
        <v>8.3309468956165595</v>
      </c>
      <c r="V296" s="4">
        <v>12.054755831968274</v>
      </c>
      <c r="W296" s="4">
        <v>15.971654925778811</v>
      </c>
      <c r="X296" s="4">
        <v>19.686409739954708</v>
      </c>
      <c r="Y296" s="4">
        <v>22.705889504271958</v>
      </c>
      <c r="Z296" s="4">
        <v>5.7168473025929352</v>
      </c>
      <c r="AA296" s="4">
        <v>1.2362465897974289</v>
      </c>
      <c r="AB296" s="4">
        <v>1.2117667038335118</v>
      </c>
      <c r="AC296" s="4">
        <v>1.5767276336470957</v>
      </c>
      <c r="AD296" s="4">
        <v>2.3237643126563872</v>
      </c>
      <c r="AE296" s="4">
        <v>3.5568022208929952</v>
      </c>
      <c r="AF296" s="4">
        <v>5.4177906310800923</v>
      </c>
      <c r="AG296" s="4">
        <v>7.8776897328178919</v>
      </c>
      <c r="AH296" s="4">
        <v>10.385545491383096</v>
      </c>
      <c r="AI296" s="4">
        <v>12.450035085850653</v>
      </c>
      <c r="AJ296" s="4">
        <v>13.62466201958104</v>
      </c>
      <c r="AK296" s="4">
        <v>13.523498240979979</v>
      </c>
      <c r="AL296" s="4">
        <v>11.892795178329044</v>
      </c>
      <c r="AM296" s="4">
        <v>8.6879960315720979</v>
      </c>
      <c r="AN296" s="4">
        <v>4.1500446118662175</v>
      </c>
      <c r="AO296" s="4">
        <v>2.6596531317785352</v>
      </c>
      <c r="AP296" s="4">
        <v>3.1015308013881633</v>
      </c>
      <c r="AQ296" s="4">
        <v>4.1462489071359938</v>
      </c>
      <c r="AR296" s="4">
        <v>5.5430052260107496</v>
      </c>
      <c r="AS296" s="4">
        <v>7.191384032243457</v>
      </c>
      <c r="AT296" s="4">
        <v>8.9087708356768847</v>
      </c>
      <c r="AU296" s="4">
        <v>10.401503368522626</v>
      </c>
      <c r="AV296" s="4">
        <v>11.315236634568862</v>
      </c>
      <c r="AW296" s="4">
        <v>11.423422582974814</v>
      </c>
      <c r="AX296" s="4">
        <v>10.677695601841496</v>
      </c>
      <c r="AY296" s="4">
        <v>9.2174706929984112</v>
      </c>
      <c r="AZ296" s="4">
        <v>7.3698048408001693</v>
      </c>
      <c r="BA296" s="61">
        <v>5.6179971705595042</v>
      </c>
    </row>
    <row r="297" spans="2:53" x14ac:dyDescent="0.25">
      <c r="B297" s="112">
        <v>9</v>
      </c>
      <c r="C297" s="4">
        <v>0</v>
      </c>
      <c r="D297" s="4">
        <v>0</v>
      </c>
      <c r="E297" s="4">
        <v>0</v>
      </c>
      <c r="F297" s="4">
        <v>0</v>
      </c>
      <c r="G297" s="4">
        <v>0</v>
      </c>
      <c r="H297" s="4">
        <v>0</v>
      </c>
      <c r="I297" s="4">
        <v>0</v>
      </c>
      <c r="J297" s="4">
        <v>0</v>
      </c>
      <c r="K297" s="4">
        <v>0</v>
      </c>
      <c r="L297" s="4">
        <v>87.120998900275239</v>
      </c>
      <c r="M297" s="4">
        <v>0.82862392251533945</v>
      </c>
      <c r="N297" s="4">
        <v>0.86903272618562155</v>
      </c>
      <c r="O297" s="4">
        <v>0.42394286310426654</v>
      </c>
      <c r="P297" s="4">
        <v>0.44161655830526325</v>
      </c>
      <c r="Q297" s="4">
        <v>0.43949193587300744</v>
      </c>
      <c r="R297" s="4">
        <v>0.4396700079625549</v>
      </c>
      <c r="S297" s="4">
        <v>0.76683670521552139</v>
      </c>
      <c r="T297" s="4">
        <v>2.4083241059494362</v>
      </c>
      <c r="U297" s="4">
        <v>4.7979338435938192</v>
      </c>
      <c r="V297" s="4">
        <v>7.8423311299928153</v>
      </c>
      <c r="W297" s="4">
        <v>11.347736110915477</v>
      </c>
      <c r="X297" s="4">
        <v>15.034906378750639</v>
      </c>
      <c r="Y297" s="4">
        <v>18.531788267990709</v>
      </c>
      <c r="Z297" s="4">
        <v>21.374173467270751</v>
      </c>
      <c r="AA297" s="4">
        <v>5.3815502761312448</v>
      </c>
      <c r="AB297" s="4">
        <v>1.1637398769900957</v>
      </c>
      <c r="AC297" s="4">
        <v>1.1406957531757291</v>
      </c>
      <c r="AD297" s="4">
        <v>1.4842514734281469</v>
      </c>
      <c r="AE297" s="4">
        <v>2.1874739373864216</v>
      </c>
      <c r="AF297" s="4">
        <v>3.3481933241962354</v>
      </c>
      <c r="AG297" s="4">
        <v>5.1000334840999306</v>
      </c>
      <c r="AH297" s="4">
        <v>7.4156578115518448</v>
      </c>
      <c r="AI297" s="4">
        <v>9.7764261049226668</v>
      </c>
      <c r="AJ297" s="4">
        <v>11.719831964676491</v>
      </c>
      <c r="AK297" s="4">
        <v>12.825566220811139</v>
      </c>
      <c r="AL297" s="4">
        <v>12.730335767407547</v>
      </c>
      <c r="AM297" s="4">
        <v>11.195274561012042</v>
      </c>
      <c r="AN297" s="4">
        <v>8.1784390885388554</v>
      </c>
      <c r="AO297" s="4">
        <v>3.9066416408946165</v>
      </c>
      <c r="AP297" s="4">
        <v>2.5036626462358491</v>
      </c>
      <c r="AQ297" s="4">
        <v>2.9196238865903652</v>
      </c>
      <c r="AR297" s="4">
        <v>3.9030685568575838</v>
      </c>
      <c r="AS297" s="4">
        <v>5.2179041569127431</v>
      </c>
      <c r="AT297" s="4">
        <v>6.769604412371212</v>
      </c>
      <c r="AU297" s="4">
        <v>8.3862652985294659</v>
      </c>
      <c r="AV297" s="4">
        <v>9.7914480415918081</v>
      </c>
      <c r="AW297" s="4">
        <v>10.651590223099985</v>
      </c>
      <c r="AX297" s="4">
        <v>10.753430991219417</v>
      </c>
      <c r="AY297" s="4">
        <v>10.051441410455853</v>
      </c>
      <c r="AZ297" s="4">
        <v>8.6768596968890037</v>
      </c>
      <c r="BA297" s="61">
        <v>6.9375607177845886</v>
      </c>
    </row>
    <row r="298" spans="2:53" x14ac:dyDescent="0.25">
      <c r="B298" s="112">
        <v>10</v>
      </c>
      <c r="C298" s="4">
        <v>0</v>
      </c>
      <c r="D298" s="4">
        <v>0</v>
      </c>
      <c r="E298" s="4">
        <v>0</v>
      </c>
      <c r="F298" s="4">
        <v>0</v>
      </c>
      <c r="G298" s="4">
        <v>0</v>
      </c>
      <c r="H298" s="4">
        <v>0</v>
      </c>
      <c r="I298" s="4">
        <v>0</v>
      </c>
      <c r="J298" s="4">
        <v>0</v>
      </c>
      <c r="K298" s="4">
        <v>0</v>
      </c>
      <c r="L298" s="4">
        <v>0</v>
      </c>
      <c r="M298" s="4">
        <v>78.293560425672112</v>
      </c>
      <c r="N298" s="4">
        <v>0.74466452366866998</v>
      </c>
      <c r="O298" s="4">
        <v>0.78097895017690822</v>
      </c>
      <c r="P298" s="4">
        <v>0.38098732324545781</v>
      </c>
      <c r="Q298" s="4">
        <v>0.39687025090504613</v>
      </c>
      <c r="R298" s="4">
        <v>0.39496090348156254</v>
      </c>
      <c r="S298" s="4">
        <v>0.39512093261436743</v>
      </c>
      <c r="T298" s="4">
        <v>0.6891378275533645</v>
      </c>
      <c r="U298" s="4">
        <v>2.1643033401119469</v>
      </c>
      <c r="V298" s="4">
        <v>4.3117885245069569</v>
      </c>
      <c r="W298" s="4">
        <v>7.0477156363536846</v>
      </c>
      <c r="X298" s="4">
        <v>10.197939349978407</v>
      </c>
      <c r="Y298" s="4">
        <v>13.511511184650999</v>
      </c>
      <c r="Z298" s="4">
        <v>16.654075399393847</v>
      </c>
      <c r="AA298" s="4">
        <v>19.208459074535167</v>
      </c>
      <c r="AB298" s="4">
        <v>4.836270670063942</v>
      </c>
      <c r="AC298" s="4">
        <v>1.045825226168297</v>
      </c>
      <c r="AD298" s="4">
        <v>1.0251160226112761</v>
      </c>
      <c r="AE298" s="4">
        <v>1.3338613409926405</v>
      </c>
      <c r="AF298" s="4">
        <v>1.9658305696470342</v>
      </c>
      <c r="AG298" s="4">
        <v>3.0089413534486202</v>
      </c>
      <c r="AH298" s="4">
        <v>4.5832782543895689</v>
      </c>
      <c r="AI298" s="4">
        <v>6.6642745181266232</v>
      </c>
      <c r="AJ298" s="4">
        <v>8.7858405855636139</v>
      </c>
      <c r="AK298" s="4">
        <v>10.532333004531511</v>
      </c>
      <c r="AL298" s="4">
        <v>11.526029964968224</v>
      </c>
      <c r="AM298" s="4">
        <v>11.440448631512064</v>
      </c>
      <c r="AN298" s="4">
        <v>10.060925797325964</v>
      </c>
      <c r="AO298" s="4">
        <v>7.349767829213592</v>
      </c>
      <c r="AP298" s="4">
        <v>3.5108055145573318</v>
      </c>
      <c r="AQ298" s="4">
        <v>2.2499818086675463</v>
      </c>
      <c r="AR298" s="4">
        <v>2.6237962382255957</v>
      </c>
      <c r="AS298" s="4">
        <v>3.5075944692928065</v>
      </c>
      <c r="AT298" s="4">
        <v>4.6892058121629612</v>
      </c>
      <c r="AU298" s="4">
        <v>6.0836817622416817</v>
      </c>
      <c r="AV298" s="4">
        <v>7.5365362792466746</v>
      </c>
      <c r="AW298" s="4">
        <v>8.79934044118008</v>
      </c>
      <c r="AX298" s="4">
        <v>9.5723296712469441</v>
      </c>
      <c r="AY298" s="4">
        <v>9.6638515366204416</v>
      </c>
      <c r="AZ298" s="4">
        <v>9.0329902706400453</v>
      </c>
      <c r="BA298" s="61">
        <v>7.797686522867818</v>
      </c>
    </row>
    <row r="299" spans="2:53" x14ac:dyDescent="0.25">
      <c r="B299" s="112">
        <v>11</v>
      </c>
      <c r="C299" s="4">
        <v>0</v>
      </c>
      <c r="D299" s="4">
        <v>0</v>
      </c>
      <c r="E299" s="4">
        <v>0</v>
      </c>
      <c r="F299" s="4">
        <v>0</v>
      </c>
      <c r="G299" s="4">
        <v>0</v>
      </c>
      <c r="H299" s="4">
        <v>0</v>
      </c>
      <c r="I299" s="4">
        <v>0</v>
      </c>
      <c r="J299" s="4">
        <v>0</v>
      </c>
      <c r="K299" s="4">
        <v>0</v>
      </c>
      <c r="L299" s="4">
        <v>0</v>
      </c>
      <c r="M299" s="4">
        <v>0</v>
      </c>
      <c r="N299" s="4">
        <v>65.586198734840664</v>
      </c>
      <c r="O299" s="4">
        <v>0.62380245801293932</v>
      </c>
      <c r="P299" s="4">
        <v>0.65422290614381928</v>
      </c>
      <c r="Q299" s="4">
        <v>0.31915153892577713</v>
      </c>
      <c r="R299" s="4">
        <v>0.332456603152123</v>
      </c>
      <c r="S299" s="4">
        <v>0.33085715054210491</v>
      </c>
      <c r="T299" s="4">
        <v>0.33099120629905915</v>
      </c>
      <c r="U299" s="4">
        <v>0.57728796937929416</v>
      </c>
      <c r="V299" s="4">
        <v>1.8130281496371616</v>
      </c>
      <c r="W299" s="4">
        <v>3.611967798288962</v>
      </c>
      <c r="X299" s="4">
        <v>5.9038428682951141</v>
      </c>
      <c r="Y299" s="4">
        <v>8.5427725250597319</v>
      </c>
      <c r="Z299" s="4">
        <v>11.318538241798647</v>
      </c>
      <c r="AA299" s="4">
        <v>13.951051567345926</v>
      </c>
      <c r="AB299" s="4">
        <v>16.090848435083188</v>
      </c>
      <c r="AC299" s="4">
        <v>4.0513243691787544</v>
      </c>
      <c r="AD299" s="4">
        <v>0.87608355977757657</v>
      </c>
      <c r="AE299" s="4">
        <v>0.85873554376263905</v>
      </c>
      <c r="AF299" s="4">
        <v>1.1173702475584333</v>
      </c>
      <c r="AG299" s="4">
        <v>1.6467683129865609</v>
      </c>
      <c r="AH299" s="4">
        <v>2.5205779953781882</v>
      </c>
      <c r="AI299" s="4">
        <v>3.8393936463630611</v>
      </c>
      <c r="AJ299" s="4">
        <v>5.5826357952431191</v>
      </c>
      <c r="AK299" s="4">
        <v>7.3598631045071352</v>
      </c>
      <c r="AL299" s="4">
        <v>8.8228927362744241</v>
      </c>
      <c r="AM299" s="4">
        <v>9.6553086587982335</v>
      </c>
      <c r="AN299" s="4">
        <v>9.5836175220874811</v>
      </c>
      <c r="AO299" s="4">
        <v>8.4279968264611149</v>
      </c>
      <c r="AP299" s="4">
        <v>6.156870767926927</v>
      </c>
      <c r="AQ299" s="4">
        <v>2.9409875722247825</v>
      </c>
      <c r="AR299" s="4">
        <v>1.8848006560276334</v>
      </c>
      <c r="AS299" s="4">
        <v>2.19794349093831</v>
      </c>
      <c r="AT299" s="4">
        <v>2.9382976926009574</v>
      </c>
      <c r="AU299" s="4">
        <v>3.9281287328484624</v>
      </c>
      <c r="AV299" s="4">
        <v>5.0962755931466939</v>
      </c>
      <c r="AW299" s="4">
        <v>6.3133259427161352</v>
      </c>
      <c r="AX299" s="4">
        <v>7.3711718789266323</v>
      </c>
      <c r="AY299" s="4">
        <v>8.0187018288665932</v>
      </c>
      <c r="AZ299" s="4">
        <v>8.0953693251247074</v>
      </c>
      <c r="BA299" s="61">
        <v>7.5668993955449491</v>
      </c>
    </row>
    <row r="300" spans="2:53" x14ac:dyDescent="0.25">
      <c r="B300" s="112">
        <v>12</v>
      </c>
      <c r="C300" s="4">
        <v>0</v>
      </c>
      <c r="D300" s="4">
        <v>0</v>
      </c>
      <c r="E300" s="4">
        <v>0</v>
      </c>
      <c r="F300" s="4">
        <v>0</v>
      </c>
      <c r="G300" s="4">
        <v>0</v>
      </c>
      <c r="H300" s="4">
        <v>0</v>
      </c>
      <c r="I300" s="4">
        <v>0</v>
      </c>
      <c r="J300" s="4">
        <v>0</v>
      </c>
      <c r="K300" s="4">
        <v>0</v>
      </c>
      <c r="L300" s="4">
        <v>0</v>
      </c>
      <c r="M300" s="4">
        <v>0</v>
      </c>
      <c r="N300" s="4">
        <v>0</v>
      </c>
      <c r="O300" s="4">
        <v>48.841012291965718</v>
      </c>
      <c r="P300" s="4">
        <v>0.46453589485715474</v>
      </c>
      <c r="Q300" s="4">
        <v>0.48718952488523787</v>
      </c>
      <c r="R300" s="4">
        <v>0.23766713937322878</v>
      </c>
      <c r="S300" s="4">
        <v>0.24757521177199013</v>
      </c>
      <c r="T300" s="4">
        <v>0.24638412452965522</v>
      </c>
      <c r="U300" s="4">
        <v>0.24648395374676965</v>
      </c>
      <c r="V300" s="4">
        <v>0.42989728559280155</v>
      </c>
      <c r="W300" s="4">
        <v>1.3501335928936666</v>
      </c>
      <c r="X300" s="4">
        <v>2.6897757003365097</v>
      </c>
      <c r="Y300" s="4">
        <v>4.3964990754534892</v>
      </c>
      <c r="Z300" s="4">
        <v>6.3616685515006779</v>
      </c>
      <c r="AA300" s="4">
        <v>8.4287376926619917</v>
      </c>
      <c r="AB300" s="4">
        <v>10.389129027607844</v>
      </c>
      <c r="AC300" s="4">
        <v>11.982602153592621</v>
      </c>
      <c r="AD300" s="4">
        <v>3.0169576394231092</v>
      </c>
      <c r="AE300" s="4">
        <v>0.65240566974886216</v>
      </c>
      <c r="AF300" s="4">
        <v>0.63948687463996556</v>
      </c>
      <c r="AG300" s="4">
        <v>0.83208807719310185</v>
      </c>
      <c r="AH300" s="4">
        <v>1.2263225033328602</v>
      </c>
      <c r="AI300" s="4">
        <v>1.8770348522993032</v>
      </c>
      <c r="AJ300" s="4">
        <v>2.8591361581091168</v>
      </c>
      <c r="AK300" s="4">
        <v>4.1573012120947004</v>
      </c>
      <c r="AL300" s="4">
        <v>5.4807744813462431</v>
      </c>
      <c r="AM300" s="4">
        <v>6.5702696740398467</v>
      </c>
      <c r="AN300" s="4">
        <v>7.1901567400425925</v>
      </c>
      <c r="AO300" s="4">
        <v>7.1367694763063456</v>
      </c>
      <c r="AP300" s="4">
        <v>6.2761968910872179</v>
      </c>
      <c r="AQ300" s="4">
        <v>4.5849249789898501</v>
      </c>
      <c r="AR300" s="4">
        <v>2.190107262448254</v>
      </c>
      <c r="AS300" s="4">
        <v>1.4035814513526452</v>
      </c>
      <c r="AT300" s="4">
        <v>1.6367740032010385</v>
      </c>
      <c r="AU300" s="4">
        <v>2.1881041513318085</v>
      </c>
      <c r="AV300" s="4">
        <v>2.9252157835998966</v>
      </c>
      <c r="AW300" s="4">
        <v>3.7951164069506924</v>
      </c>
      <c r="AX300" s="4">
        <v>4.7014346908259483</v>
      </c>
      <c r="AY300" s="4">
        <v>5.4891959480737595</v>
      </c>
      <c r="AZ300" s="4">
        <v>5.9714013335740663</v>
      </c>
      <c r="BA300" s="61">
        <v>6.0284944141210204</v>
      </c>
    </row>
    <row r="301" spans="2:53" x14ac:dyDescent="0.25">
      <c r="B301" s="112">
        <v>13</v>
      </c>
      <c r="C301" s="4">
        <v>0</v>
      </c>
      <c r="D301" s="4">
        <v>0</v>
      </c>
      <c r="E301" s="4">
        <v>0</v>
      </c>
      <c r="F301" s="4">
        <v>0</v>
      </c>
      <c r="G301" s="4">
        <v>0</v>
      </c>
      <c r="H301" s="4">
        <v>0</v>
      </c>
      <c r="I301" s="4">
        <v>0</v>
      </c>
      <c r="J301" s="4">
        <v>0</v>
      </c>
      <c r="K301" s="4">
        <v>0</v>
      </c>
      <c r="L301" s="4">
        <v>0</v>
      </c>
      <c r="M301" s="4">
        <v>0</v>
      </c>
      <c r="N301" s="4">
        <v>0</v>
      </c>
      <c r="O301" s="4">
        <v>0</v>
      </c>
      <c r="P301" s="4">
        <v>28.323818252524973</v>
      </c>
      <c r="Q301" s="4">
        <v>0.26939307029622073</v>
      </c>
      <c r="R301" s="4">
        <v>0.28253033485248624</v>
      </c>
      <c r="S301" s="4">
        <v>0.1378276277314629</v>
      </c>
      <c r="T301" s="4">
        <v>0.14357350458138926</v>
      </c>
      <c r="U301" s="4">
        <v>0.14288277076995382</v>
      </c>
      <c r="V301" s="4">
        <v>0.14294066360364324</v>
      </c>
      <c r="W301" s="4">
        <v>0.24930549169611141</v>
      </c>
      <c r="X301" s="4">
        <v>0.78296777047021482</v>
      </c>
      <c r="Y301" s="4">
        <v>1.5598513319291227</v>
      </c>
      <c r="Z301" s="4">
        <v>2.5496121991931564</v>
      </c>
      <c r="AA301" s="4">
        <v>3.6892508033693949</v>
      </c>
      <c r="AB301" s="4">
        <v>4.8879829328278763</v>
      </c>
      <c r="AC301" s="4">
        <v>6.0248506034425793</v>
      </c>
      <c r="AD301" s="4">
        <v>6.9489355290553929</v>
      </c>
      <c r="AE301" s="4">
        <v>1.7495902694187937</v>
      </c>
      <c r="AF301" s="4">
        <v>0.37834227321949487</v>
      </c>
      <c r="AG301" s="4">
        <v>0.37085042185247918</v>
      </c>
      <c r="AH301" s="4">
        <v>0.48254346833813022</v>
      </c>
      <c r="AI301" s="4">
        <v>0.71116739955644004</v>
      </c>
      <c r="AJ301" s="4">
        <v>1.0885276843233256</v>
      </c>
      <c r="AK301" s="4">
        <v>1.6580666350117093</v>
      </c>
      <c r="AL301" s="4">
        <v>2.4108968759384601</v>
      </c>
      <c r="AM301" s="4">
        <v>3.1784038251447955</v>
      </c>
      <c r="AN301" s="4">
        <v>3.8102225032750505</v>
      </c>
      <c r="AO301" s="4">
        <v>4.1697066288209275</v>
      </c>
      <c r="AP301" s="4">
        <v>4.138746354164339</v>
      </c>
      <c r="AQ301" s="4">
        <v>3.6396841858549864</v>
      </c>
      <c r="AR301" s="4">
        <v>2.6588839115386769</v>
      </c>
      <c r="AS301" s="4">
        <v>1.2700842415857048</v>
      </c>
      <c r="AT301" s="4">
        <v>0.81396318514199095</v>
      </c>
      <c r="AU301" s="4">
        <v>0.94919591571917628</v>
      </c>
      <c r="AV301" s="4">
        <v>1.2689225999132787</v>
      </c>
      <c r="AW301" s="4">
        <v>1.6963874480900174</v>
      </c>
      <c r="AX301" s="4">
        <v>2.2008591205086332</v>
      </c>
      <c r="AY301" s="4">
        <v>2.7264500766904698</v>
      </c>
      <c r="AZ301" s="4">
        <v>3.183287591508686</v>
      </c>
      <c r="BA301" s="61">
        <v>3.4629275305348095</v>
      </c>
    </row>
    <row r="302" spans="2:53" x14ac:dyDescent="0.25">
      <c r="B302" s="112">
        <v>14</v>
      </c>
      <c r="C302" s="4">
        <v>0</v>
      </c>
      <c r="D302" s="4">
        <v>0</v>
      </c>
      <c r="E302" s="4">
        <v>0</v>
      </c>
      <c r="F302" s="4">
        <v>0</v>
      </c>
      <c r="G302" s="4">
        <v>0</v>
      </c>
      <c r="H302" s="4">
        <v>0</v>
      </c>
      <c r="I302" s="4">
        <v>0</v>
      </c>
      <c r="J302" s="4">
        <v>0</v>
      </c>
      <c r="K302" s="4">
        <v>0</v>
      </c>
      <c r="L302" s="4">
        <v>0</v>
      </c>
      <c r="M302" s="4">
        <v>0</v>
      </c>
      <c r="N302" s="4">
        <v>0</v>
      </c>
      <c r="O302" s="4">
        <v>0</v>
      </c>
      <c r="P302" s="4">
        <v>0</v>
      </c>
      <c r="Q302" s="4">
        <v>4.825221615693823</v>
      </c>
      <c r="R302" s="4">
        <v>4.5893574599376971E-2</v>
      </c>
      <c r="S302" s="4">
        <v>4.8131627828740906E-2</v>
      </c>
      <c r="T302" s="4">
        <v>2.3480197572245377E-2</v>
      </c>
      <c r="U302" s="4">
        <v>2.4459060271129835E-2</v>
      </c>
      <c r="V302" s="4">
        <v>2.434138744580969E-2</v>
      </c>
      <c r="W302" s="4">
        <v>2.4351250019775582E-2</v>
      </c>
      <c r="X302" s="4">
        <v>4.2471471773972931E-2</v>
      </c>
      <c r="Y302" s="4">
        <v>0.13338572422620615</v>
      </c>
      <c r="Z302" s="4">
        <v>0.26573494777393686</v>
      </c>
      <c r="AA302" s="4">
        <v>0.43434976829392563</v>
      </c>
      <c r="AB302" s="4">
        <v>0.6284976327493158</v>
      </c>
      <c r="AC302" s="4">
        <v>0.83271261997033119</v>
      </c>
      <c r="AD302" s="4">
        <v>1.026388430538157</v>
      </c>
      <c r="AE302" s="4">
        <v>1.183814753431832</v>
      </c>
      <c r="AF302" s="4">
        <v>0.29805871197660833</v>
      </c>
      <c r="AG302" s="4">
        <v>6.4454068254258062E-2</v>
      </c>
      <c r="AH302" s="4">
        <v>6.3177762819892166E-2</v>
      </c>
      <c r="AI302" s="4">
        <v>8.2205695333094672E-2</v>
      </c>
      <c r="AJ302" s="4">
        <v>0.12115387403358267</v>
      </c>
      <c r="AK302" s="4">
        <v>0.18544065156927847</v>
      </c>
      <c r="AL302" s="4">
        <v>0.28246682337068024</v>
      </c>
      <c r="AM302" s="4">
        <v>0.4107183436664622</v>
      </c>
      <c r="AN302" s="4">
        <v>0.54147017551651611</v>
      </c>
      <c r="AO302" s="4">
        <v>0.64910626877669741</v>
      </c>
      <c r="AP302" s="4">
        <v>0.71034767901375562</v>
      </c>
      <c r="AQ302" s="4">
        <v>0.70507331292480246</v>
      </c>
      <c r="AR302" s="4">
        <v>0.6200535058976675</v>
      </c>
      <c r="AS302" s="4">
        <v>0.45296520438000065</v>
      </c>
      <c r="AT302" s="4">
        <v>0.21637047242756929</v>
      </c>
      <c r="AU302" s="4">
        <v>0.13866607673829429</v>
      </c>
      <c r="AV302" s="4">
        <v>0.16170420983576828</v>
      </c>
      <c r="AW302" s="4">
        <v>0.21617257613909904</v>
      </c>
      <c r="AX302" s="4">
        <v>0.28899512453219228</v>
      </c>
      <c r="AY302" s="4">
        <v>0.37493649008386959</v>
      </c>
      <c r="AZ302" s="4">
        <v>0.46447571887607875</v>
      </c>
      <c r="BA302" s="61">
        <v>0.54230216980538426</v>
      </c>
    </row>
    <row r="303" spans="2:53" x14ac:dyDescent="0.25">
      <c r="B303" s="112">
        <v>15</v>
      </c>
      <c r="C303" s="4">
        <v>0</v>
      </c>
      <c r="D303" s="4">
        <v>0</v>
      </c>
      <c r="E303" s="4">
        <v>0</v>
      </c>
      <c r="F303" s="4">
        <v>0</v>
      </c>
      <c r="G303" s="4">
        <v>0</v>
      </c>
      <c r="H303" s="4">
        <v>0</v>
      </c>
      <c r="I303" s="4">
        <v>0</v>
      </c>
      <c r="J303" s="4">
        <v>0</v>
      </c>
      <c r="K303" s="4">
        <v>0</v>
      </c>
      <c r="L303" s="4">
        <v>0</v>
      </c>
      <c r="M303" s="4">
        <v>0</v>
      </c>
      <c r="N303" s="4">
        <v>0</v>
      </c>
      <c r="O303" s="4">
        <v>0</v>
      </c>
      <c r="P303" s="4">
        <v>0</v>
      </c>
      <c r="Q303" s="4">
        <v>0</v>
      </c>
      <c r="R303" s="4">
        <v>0</v>
      </c>
      <c r="S303" s="4">
        <v>0</v>
      </c>
      <c r="T303" s="4">
        <v>0</v>
      </c>
      <c r="U303" s="4">
        <v>0</v>
      </c>
      <c r="V303" s="4">
        <v>0</v>
      </c>
      <c r="W303" s="4">
        <v>0</v>
      </c>
      <c r="X303" s="4">
        <v>0</v>
      </c>
      <c r="Y303" s="4">
        <v>0</v>
      </c>
      <c r="Z303" s="4">
        <v>0</v>
      </c>
      <c r="AA303" s="4">
        <v>0</v>
      </c>
      <c r="AB303" s="4">
        <v>0</v>
      </c>
      <c r="AC303" s="4">
        <v>0</v>
      </c>
      <c r="AD303" s="4">
        <v>0</v>
      </c>
      <c r="AE303" s="4">
        <v>0</v>
      </c>
      <c r="AF303" s="4">
        <v>0</v>
      </c>
      <c r="AG303" s="4">
        <v>0</v>
      </c>
      <c r="AH303" s="4">
        <v>0</v>
      </c>
      <c r="AI303" s="4">
        <v>0</v>
      </c>
      <c r="AJ303" s="4">
        <v>0</v>
      </c>
      <c r="AK303" s="4">
        <v>0</v>
      </c>
      <c r="AL303" s="4">
        <v>0</v>
      </c>
      <c r="AM303" s="4">
        <v>0</v>
      </c>
      <c r="AN303" s="4">
        <v>0</v>
      </c>
      <c r="AO303" s="4">
        <v>0</v>
      </c>
      <c r="AP303" s="4">
        <v>0</v>
      </c>
      <c r="AQ303" s="4">
        <v>0</v>
      </c>
      <c r="AR303" s="4">
        <v>0</v>
      </c>
      <c r="AS303" s="4">
        <v>0</v>
      </c>
      <c r="AT303" s="4">
        <v>0</v>
      </c>
      <c r="AU303" s="4">
        <v>0</v>
      </c>
      <c r="AV303" s="4">
        <v>0</v>
      </c>
      <c r="AW303" s="4">
        <v>0</v>
      </c>
      <c r="AX303" s="4">
        <v>0</v>
      </c>
      <c r="AY303" s="4">
        <v>0</v>
      </c>
      <c r="AZ303" s="4">
        <v>0</v>
      </c>
      <c r="BA303" s="61">
        <v>0</v>
      </c>
    </row>
    <row r="304" spans="2:53" x14ac:dyDescent="0.25">
      <c r="B304" s="112">
        <v>16</v>
      </c>
      <c r="C304" s="4">
        <v>0</v>
      </c>
      <c r="D304" s="4">
        <v>0</v>
      </c>
      <c r="E304" s="4">
        <v>0</v>
      </c>
      <c r="F304" s="4">
        <v>0</v>
      </c>
      <c r="G304" s="4">
        <v>0</v>
      </c>
      <c r="H304" s="4">
        <v>0</v>
      </c>
      <c r="I304" s="4">
        <v>0</v>
      </c>
      <c r="J304" s="4">
        <v>0</v>
      </c>
      <c r="K304" s="4">
        <v>0</v>
      </c>
      <c r="L304" s="4">
        <v>0</v>
      </c>
      <c r="M304" s="4">
        <v>0</v>
      </c>
      <c r="N304" s="4">
        <v>0</v>
      </c>
      <c r="O304" s="4">
        <v>0</v>
      </c>
      <c r="P304" s="4">
        <v>0</v>
      </c>
      <c r="Q304" s="4">
        <v>0</v>
      </c>
      <c r="R304" s="4">
        <v>0</v>
      </c>
      <c r="S304" s="4">
        <v>0</v>
      </c>
      <c r="T304" s="4">
        <v>0</v>
      </c>
      <c r="U304" s="4">
        <v>0</v>
      </c>
      <c r="V304" s="4">
        <v>0</v>
      </c>
      <c r="W304" s="4">
        <v>0</v>
      </c>
      <c r="X304" s="4">
        <v>0</v>
      </c>
      <c r="Y304" s="4">
        <v>0</v>
      </c>
      <c r="Z304" s="4">
        <v>0</v>
      </c>
      <c r="AA304" s="4">
        <v>0</v>
      </c>
      <c r="AB304" s="4">
        <v>0</v>
      </c>
      <c r="AC304" s="4">
        <v>0</v>
      </c>
      <c r="AD304" s="4">
        <v>0</v>
      </c>
      <c r="AE304" s="4">
        <v>0</v>
      </c>
      <c r="AF304" s="4">
        <v>0</v>
      </c>
      <c r="AG304" s="4">
        <v>0</v>
      </c>
      <c r="AH304" s="4">
        <v>0</v>
      </c>
      <c r="AI304" s="4">
        <v>0</v>
      </c>
      <c r="AJ304" s="4">
        <v>0</v>
      </c>
      <c r="AK304" s="4">
        <v>0</v>
      </c>
      <c r="AL304" s="4">
        <v>0</v>
      </c>
      <c r="AM304" s="4">
        <v>0</v>
      </c>
      <c r="AN304" s="4">
        <v>0</v>
      </c>
      <c r="AO304" s="4">
        <v>0</v>
      </c>
      <c r="AP304" s="4">
        <v>0</v>
      </c>
      <c r="AQ304" s="4">
        <v>0</v>
      </c>
      <c r="AR304" s="4">
        <v>0</v>
      </c>
      <c r="AS304" s="4">
        <v>0</v>
      </c>
      <c r="AT304" s="4">
        <v>0</v>
      </c>
      <c r="AU304" s="4">
        <v>0</v>
      </c>
      <c r="AV304" s="4">
        <v>0</v>
      </c>
      <c r="AW304" s="4">
        <v>0</v>
      </c>
      <c r="AX304" s="4">
        <v>0</v>
      </c>
      <c r="AY304" s="4">
        <v>0</v>
      </c>
      <c r="AZ304" s="4">
        <v>0</v>
      </c>
      <c r="BA304" s="61">
        <v>0</v>
      </c>
    </row>
    <row r="305" spans="2:53" x14ac:dyDescent="0.25">
      <c r="B305" s="112">
        <v>17</v>
      </c>
      <c r="C305" s="4">
        <v>0</v>
      </c>
      <c r="D305" s="4">
        <v>0</v>
      </c>
      <c r="E305" s="4">
        <v>0</v>
      </c>
      <c r="F305" s="4">
        <v>0</v>
      </c>
      <c r="G305" s="4">
        <v>0</v>
      </c>
      <c r="H305" s="4">
        <v>0</v>
      </c>
      <c r="I305" s="4">
        <v>0</v>
      </c>
      <c r="J305" s="4">
        <v>0</v>
      </c>
      <c r="K305" s="4">
        <v>0</v>
      </c>
      <c r="L305" s="4">
        <v>0</v>
      </c>
      <c r="M305" s="4">
        <v>0</v>
      </c>
      <c r="N305" s="4">
        <v>0</v>
      </c>
      <c r="O305" s="4">
        <v>0</v>
      </c>
      <c r="P305" s="4">
        <v>0</v>
      </c>
      <c r="Q305" s="4">
        <v>0</v>
      </c>
      <c r="R305" s="4">
        <v>0</v>
      </c>
      <c r="S305" s="4">
        <v>0</v>
      </c>
      <c r="T305" s="4">
        <v>0</v>
      </c>
      <c r="U305" s="4">
        <v>0</v>
      </c>
      <c r="V305" s="4">
        <v>0</v>
      </c>
      <c r="W305" s="4">
        <v>0</v>
      </c>
      <c r="X305" s="4">
        <v>0</v>
      </c>
      <c r="Y305" s="4">
        <v>0</v>
      </c>
      <c r="Z305" s="4">
        <v>0</v>
      </c>
      <c r="AA305" s="4">
        <v>0</v>
      </c>
      <c r="AB305" s="4">
        <v>0</v>
      </c>
      <c r="AC305" s="4">
        <v>0</v>
      </c>
      <c r="AD305" s="4">
        <v>0</v>
      </c>
      <c r="AE305" s="4">
        <v>0</v>
      </c>
      <c r="AF305" s="4">
        <v>0</v>
      </c>
      <c r="AG305" s="4">
        <v>0</v>
      </c>
      <c r="AH305" s="4">
        <v>0</v>
      </c>
      <c r="AI305" s="4">
        <v>0</v>
      </c>
      <c r="AJ305" s="4">
        <v>0</v>
      </c>
      <c r="AK305" s="4">
        <v>0</v>
      </c>
      <c r="AL305" s="4">
        <v>0</v>
      </c>
      <c r="AM305" s="4">
        <v>0</v>
      </c>
      <c r="AN305" s="4">
        <v>0</v>
      </c>
      <c r="AO305" s="4">
        <v>0</v>
      </c>
      <c r="AP305" s="4">
        <v>0</v>
      </c>
      <c r="AQ305" s="4">
        <v>0</v>
      </c>
      <c r="AR305" s="4">
        <v>0</v>
      </c>
      <c r="AS305" s="4">
        <v>0</v>
      </c>
      <c r="AT305" s="4">
        <v>0</v>
      </c>
      <c r="AU305" s="4">
        <v>0</v>
      </c>
      <c r="AV305" s="4">
        <v>0</v>
      </c>
      <c r="AW305" s="4">
        <v>0</v>
      </c>
      <c r="AX305" s="4">
        <v>0</v>
      </c>
      <c r="AY305" s="4">
        <v>0</v>
      </c>
      <c r="AZ305" s="4">
        <v>0</v>
      </c>
      <c r="BA305" s="61">
        <v>0</v>
      </c>
    </row>
    <row r="306" spans="2:53" x14ac:dyDescent="0.25">
      <c r="B306" s="112">
        <v>18</v>
      </c>
      <c r="C306" s="4">
        <v>0</v>
      </c>
      <c r="D306" s="4">
        <v>0</v>
      </c>
      <c r="E306" s="4">
        <v>0</v>
      </c>
      <c r="F306" s="4">
        <v>0</v>
      </c>
      <c r="G306" s="4">
        <v>0</v>
      </c>
      <c r="H306" s="4">
        <v>0</v>
      </c>
      <c r="I306" s="4">
        <v>0</v>
      </c>
      <c r="J306" s="4">
        <v>0</v>
      </c>
      <c r="K306" s="4">
        <v>0</v>
      </c>
      <c r="L306" s="4">
        <v>0</v>
      </c>
      <c r="M306" s="4">
        <v>0</v>
      </c>
      <c r="N306" s="4">
        <v>0</v>
      </c>
      <c r="O306" s="4">
        <v>0</v>
      </c>
      <c r="P306" s="4">
        <v>0</v>
      </c>
      <c r="Q306" s="4">
        <v>0</v>
      </c>
      <c r="R306" s="4">
        <v>0</v>
      </c>
      <c r="S306" s="4">
        <v>0</v>
      </c>
      <c r="T306" s="4">
        <v>0</v>
      </c>
      <c r="U306" s="4">
        <v>0</v>
      </c>
      <c r="V306" s="4">
        <v>0</v>
      </c>
      <c r="W306" s="4">
        <v>0</v>
      </c>
      <c r="X306" s="4">
        <v>0</v>
      </c>
      <c r="Y306" s="4">
        <v>0</v>
      </c>
      <c r="Z306" s="4">
        <v>0</v>
      </c>
      <c r="AA306" s="4">
        <v>0</v>
      </c>
      <c r="AB306" s="4">
        <v>0</v>
      </c>
      <c r="AC306" s="4">
        <v>0</v>
      </c>
      <c r="AD306" s="4">
        <v>0</v>
      </c>
      <c r="AE306" s="4">
        <v>0</v>
      </c>
      <c r="AF306" s="4">
        <v>0</v>
      </c>
      <c r="AG306" s="4">
        <v>0</v>
      </c>
      <c r="AH306" s="4">
        <v>0</v>
      </c>
      <c r="AI306" s="4">
        <v>0</v>
      </c>
      <c r="AJ306" s="4">
        <v>0</v>
      </c>
      <c r="AK306" s="4">
        <v>0</v>
      </c>
      <c r="AL306" s="4">
        <v>0</v>
      </c>
      <c r="AM306" s="4">
        <v>0</v>
      </c>
      <c r="AN306" s="4">
        <v>0</v>
      </c>
      <c r="AO306" s="4">
        <v>0</v>
      </c>
      <c r="AP306" s="4">
        <v>0</v>
      </c>
      <c r="AQ306" s="4">
        <v>0</v>
      </c>
      <c r="AR306" s="4">
        <v>0</v>
      </c>
      <c r="AS306" s="4">
        <v>0</v>
      </c>
      <c r="AT306" s="4">
        <v>0</v>
      </c>
      <c r="AU306" s="4">
        <v>0</v>
      </c>
      <c r="AV306" s="4">
        <v>0</v>
      </c>
      <c r="AW306" s="4">
        <v>0</v>
      </c>
      <c r="AX306" s="4">
        <v>0</v>
      </c>
      <c r="AY306" s="4">
        <v>0</v>
      </c>
      <c r="AZ306" s="4">
        <v>0</v>
      </c>
      <c r="BA306" s="61">
        <v>0</v>
      </c>
    </row>
    <row r="307" spans="2:53" x14ac:dyDescent="0.25">
      <c r="B307" s="112">
        <v>19</v>
      </c>
      <c r="C307" s="4">
        <v>0</v>
      </c>
      <c r="D307" s="4">
        <v>0</v>
      </c>
      <c r="E307" s="4">
        <v>0</v>
      </c>
      <c r="F307" s="4">
        <v>0</v>
      </c>
      <c r="G307" s="4">
        <v>0</v>
      </c>
      <c r="H307" s="4">
        <v>0</v>
      </c>
      <c r="I307" s="4">
        <v>0</v>
      </c>
      <c r="J307" s="4">
        <v>0</v>
      </c>
      <c r="K307" s="4">
        <v>0</v>
      </c>
      <c r="L307" s="4">
        <v>0</v>
      </c>
      <c r="M307" s="4">
        <v>0</v>
      </c>
      <c r="N307" s="4">
        <v>0</v>
      </c>
      <c r="O307" s="4">
        <v>0</v>
      </c>
      <c r="P307" s="4">
        <v>0</v>
      </c>
      <c r="Q307" s="4">
        <v>0</v>
      </c>
      <c r="R307" s="4">
        <v>0</v>
      </c>
      <c r="S307" s="4">
        <v>0</v>
      </c>
      <c r="T307" s="4">
        <v>0</v>
      </c>
      <c r="U307" s="4">
        <v>0</v>
      </c>
      <c r="V307" s="4">
        <v>0</v>
      </c>
      <c r="W307" s="4">
        <v>0</v>
      </c>
      <c r="X307" s="4">
        <v>0</v>
      </c>
      <c r="Y307" s="4">
        <v>0</v>
      </c>
      <c r="Z307" s="4">
        <v>0</v>
      </c>
      <c r="AA307" s="4">
        <v>0</v>
      </c>
      <c r="AB307" s="4">
        <v>0</v>
      </c>
      <c r="AC307" s="4">
        <v>0</v>
      </c>
      <c r="AD307" s="4">
        <v>0</v>
      </c>
      <c r="AE307" s="4">
        <v>0</v>
      </c>
      <c r="AF307" s="4">
        <v>0</v>
      </c>
      <c r="AG307" s="4">
        <v>0</v>
      </c>
      <c r="AH307" s="4">
        <v>0</v>
      </c>
      <c r="AI307" s="4">
        <v>0</v>
      </c>
      <c r="AJ307" s="4">
        <v>0</v>
      </c>
      <c r="AK307" s="4">
        <v>0</v>
      </c>
      <c r="AL307" s="4">
        <v>0</v>
      </c>
      <c r="AM307" s="4">
        <v>0</v>
      </c>
      <c r="AN307" s="4">
        <v>0</v>
      </c>
      <c r="AO307" s="4">
        <v>0</v>
      </c>
      <c r="AP307" s="4">
        <v>0</v>
      </c>
      <c r="AQ307" s="4">
        <v>0</v>
      </c>
      <c r="AR307" s="4">
        <v>0</v>
      </c>
      <c r="AS307" s="4">
        <v>0</v>
      </c>
      <c r="AT307" s="4">
        <v>0</v>
      </c>
      <c r="AU307" s="4">
        <v>0</v>
      </c>
      <c r="AV307" s="4">
        <v>0</v>
      </c>
      <c r="AW307" s="4">
        <v>0</v>
      </c>
      <c r="AX307" s="4">
        <v>0</v>
      </c>
      <c r="AY307" s="4">
        <v>0</v>
      </c>
      <c r="AZ307" s="4">
        <v>0</v>
      </c>
      <c r="BA307" s="61">
        <v>0</v>
      </c>
    </row>
    <row r="308" spans="2:53" x14ac:dyDescent="0.25">
      <c r="B308" s="112">
        <v>20</v>
      </c>
      <c r="C308" s="4">
        <v>0</v>
      </c>
      <c r="D308" s="4">
        <v>0</v>
      </c>
      <c r="E308" s="4">
        <v>0</v>
      </c>
      <c r="F308" s="4">
        <v>0</v>
      </c>
      <c r="G308" s="4">
        <v>0</v>
      </c>
      <c r="H308" s="4">
        <v>0</v>
      </c>
      <c r="I308" s="4">
        <v>0</v>
      </c>
      <c r="J308" s="4">
        <v>0</v>
      </c>
      <c r="K308" s="4">
        <v>0</v>
      </c>
      <c r="L308" s="4">
        <v>0</v>
      </c>
      <c r="M308" s="4">
        <v>0</v>
      </c>
      <c r="N308" s="4">
        <v>0</v>
      </c>
      <c r="O308" s="4">
        <v>0</v>
      </c>
      <c r="P308" s="4">
        <v>0</v>
      </c>
      <c r="Q308" s="4">
        <v>0</v>
      </c>
      <c r="R308" s="4">
        <v>0</v>
      </c>
      <c r="S308" s="4">
        <v>0</v>
      </c>
      <c r="T308" s="4">
        <v>0</v>
      </c>
      <c r="U308" s="4">
        <v>0</v>
      </c>
      <c r="V308" s="4">
        <v>0</v>
      </c>
      <c r="W308" s="4">
        <v>0</v>
      </c>
      <c r="X308" s="4">
        <v>0</v>
      </c>
      <c r="Y308" s="4">
        <v>0</v>
      </c>
      <c r="Z308" s="4">
        <v>0</v>
      </c>
      <c r="AA308" s="4">
        <v>0</v>
      </c>
      <c r="AB308" s="4">
        <v>0</v>
      </c>
      <c r="AC308" s="4">
        <v>0</v>
      </c>
      <c r="AD308" s="4">
        <v>0</v>
      </c>
      <c r="AE308" s="4">
        <v>0</v>
      </c>
      <c r="AF308" s="4">
        <v>0</v>
      </c>
      <c r="AG308" s="4">
        <v>0</v>
      </c>
      <c r="AH308" s="4">
        <v>0</v>
      </c>
      <c r="AI308" s="4">
        <v>0</v>
      </c>
      <c r="AJ308" s="4">
        <v>0</v>
      </c>
      <c r="AK308" s="4">
        <v>0</v>
      </c>
      <c r="AL308" s="4">
        <v>0</v>
      </c>
      <c r="AM308" s="4">
        <v>0</v>
      </c>
      <c r="AN308" s="4">
        <v>0</v>
      </c>
      <c r="AO308" s="4">
        <v>0</v>
      </c>
      <c r="AP308" s="4">
        <v>0</v>
      </c>
      <c r="AQ308" s="4">
        <v>0</v>
      </c>
      <c r="AR308" s="4">
        <v>0</v>
      </c>
      <c r="AS308" s="4">
        <v>0</v>
      </c>
      <c r="AT308" s="4">
        <v>0</v>
      </c>
      <c r="AU308" s="4">
        <v>0</v>
      </c>
      <c r="AV308" s="4">
        <v>0</v>
      </c>
      <c r="AW308" s="4">
        <v>0</v>
      </c>
      <c r="AX308" s="4">
        <v>0</v>
      </c>
      <c r="AY308" s="4">
        <v>0</v>
      </c>
      <c r="AZ308" s="4">
        <v>0</v>
      </c>
      <c r="BA308" s="61">
        <v>0</v>
      </c>
    </row>
    <row r="309" spans="2:53" x14ac:dyDescent="0.25">
      <c r="B309" s="112">
        <v>21</v>
      </c>
      <c r="C309" s="4">
        <v>0</v>
      </c>
      <c r="D309" s="4">
        <v>0</v>
      </c>
      <c r="E309" s="4">
        <v>0</v>
      </c>
      <c r="F309" s="4">
        <v>0</v>
      </c>
      <c r="G309" s="4">
        <v>0</v>
      </c>
      <c r="H309" s="4">
        <v>0</v>
      </c>
      <c r="I309" s="4">
        <v>0</v>
      </c>
      <c r="J309" s="4">
        <v>0</v>
      </c>
      <c r="K309" s="4">
        <v>0</v>
      </c>
      <c r="L309" s="4">
        <v>0</v>
      </c>
      <c r="M309" s="4">
        <v>0</v>
      </c>
      <c r="N309" s="4">
        <v>0</v>
      </c>
      <c r="O309" s="4">
        <v>0</v>
      </c>
      <c r="P309" s="4">
        <v>0</v>
      </c>
      <c r="Q309" s="4">
        <v>0</v>
      </c>
      <c r="R309" s="4">
        <v>0</v>
      </c>
      <c r="S309" s="4">
        <v>0</v>
      </c>
      <c r="T309" s="4">
        <v>0</v>
      </c>
      <c r="U309" s="4">
        <v>0</v>
      </c>
      <c r="V309" s="4">
        <v>0</v>
      </c>
      <c r="W309" s="4">
        <v>0</v>
      </c>
      <c r="X309" s="4">
        <v>0</v>
      </c>
      <c r="Y309" s="4">
        <v>0</v>
      </c>
      <c r="Z309" s="4">
        <v>0</v>
      </c>
      <c r="AA309" s="4">
        <v>0</v>
      </c>
      <c r="AB309" s="4">
        <v>0</v>
      </c>
      <c r="AC309" s="4">
        <v>0</v>
      </c>
      <c r="AD309" s="4">
        <v>0</v>
      </c>
      <c r="AE309" s="4">
        <v>0</v>
      </c>
      <c r="AF309" s="4">
        <v>0</v>
      </c>
      <c r="AG309" s="4">
        <v>0</v>
      </c>
      <c r="AH309" s="4">
        <v>0</v>
      </c>
      <c r="AI309" s="4">
        <v>0</v>
      </c>
      <c r="AJ309" s="4">
        <v>0</v>
      </c>
      <c r="AK309" s="4">
        <v>0</v>
      </c>
      <c r="AL309" s="4">
        <v>0</v>
      </c>
      <c r="AM309" s="4">
        <v>0</v>
      </c>
      <c r="AN309" s="4">
        <v>0</v>
      </c>
      <c r="AO309" s="4">
        <v>0</v>
      </c>
      <c r="AP309" s="4">
        <v>0</v>
      </c>
      <c r="AQ309" s="4">
        <v>0</v>
      </c>
      <c r="AR309" s="4">
        <v>0</v>
      </c>
      <c r="AS309" s="4">
        <v>0</v>
      </c>
      <c r="AT309" s="4">
        <v>0</v>
      </c>
      <c r="AU309" s="4">
        <v>0</v>
      </c>
      <c r="AV309" s="4">
        <v>0</v>
      </c>
      <c r="AW309" s="4">
        <v>0</v>
      </c>
      <c r="AX309" s="4">
        <v>0</v>
      </c>
      <c r="AY309" s="4">
        <v>0</v>
      </c>
      <c r="AZ309" s="4">
        <v>0</v>
      </c>
      <c r="BA309" s="61">
        <v>0</v>
      </c>
    </row>
    <row r="310" spans="2:53" x14ac:dyDescent="0.25">
      <c r="B310" s="112">
        <v>22</v>
      </c>
      <c r="C310" s="4">
        <v>0</v>
      </c>
      <c r="D310" s="4">
        <v>0</v>
      </c>
      <c r="E310" s="4">
        <v>0</v>
      </c>
      <c r="F310" s="4">
        <v>0</v>
      </c>
      <c r="G310" s="4">
        <v>0</v>
      </c>
      <c r="H310" s="4">
        <v>0</v>
      </c>
      <c r="I310" s="4">
        <v>0</v>
      </c>
      <c r="J310" s="4">
        <v>0</v>
      </c>
      <c r="K310" s="4">
        <v>0</v>
      </c>
      <c r="L310" s="4">
        <v>0</v>
      </c>
      <c r="M310" s="4">
        <v>0</v>
      </c>
      <c r="N310" s="4">
        <v>0</v>
      </c>
      <c r="O310" s="4">
        <v>0</v>
      </c>
      <c r="P310" s="4">
        <v>0</v>
      </c>
      <c r="Q310" s="4">
        <v>0</v>
      </c>
      <c r="R310" s="4">
        <v>0</v>
      </c>
      <c r="S310" s="4">
        <v>0</v>
      </c>
      <c r="T310" s="4">
        <v>0</v>
      </c>
      <c r="U310" s="4">
        <v>0</v>
      </c>
      <c r="V310" s="4">
        <v>0</v>
      </c>
      <c r="W310" s="4">
        <v>0</v>
      </c>
      <c r="X310" s="4">
        <v>0</v>
      </c>
      <c r="Y310" s="4">
        <v>0</v>
      </c>
      <c r="Z310" s="4">
        <v>0</v>
      </c>
      <c r="AA310" s="4">
        <v>0</v>
      </c>
      <c r="AB310" s="4">
        <v>0</v>
      </c>
      <c r="AC310" s="4">
        <v>0</v>
      </c>
      <c r="AD310" s="4">
        <v>0</v>
      </c>
      <c r="AE310" s="4">
        <v>0</v>
      </c>
      <c r="AF310" s="4">
        <v>0</v>
      </c>
      <c r="AG310" s="4">
        <v>0</v>
      </c>
      <c r="AH310" s="4">
        <v>0</v>
      </c>
      <c r="AI310" s="4">
        <v>0</v>
      </c>
      <c r="AJ310" s="4">
        <v>0</v>
      </c>
      <c r="AK310" s="4">
        <v>0</v>
      </c>
      <c r="AL310" s="4">
        <v>0</v>
      </c>
      <c r="AM310" s="4">
        <v>0</v>
      </c>
      <c r="AN310" s="4">
        <v>0</v>
      </c>
      <c r="AO310" s="4">
        <v>0</v>
      </c>
      <c r="AP310" s="4">
        <v>0</v>
      </c>
      <c r="AQ310" s="4">
        <v>0</v>
      </c>
      <c r="AR310" s="4">
        <v>0</v>
      </c>
      <c r="AS310" s="4">
        <v>0</v>
      </c>
      <c r="AT310" s="4">
        <v>0</v>
      </c>
      <c r="AU310" s="4">
        <v>0</v>
      </c>
      <c r="AV310" s="4">
        <v>0</v>
      </c>
      <c r="AW310" s="4">
        <v>0</v>
      </c>
      <c r="AX310" s="4">
        <v>0</v>
      </c>
      <c r="AY310" s="4">
        <v>0</v>
      </c>
      <c r="AZ310" s="4">
        <v>0</v>
      </c>
      <c r="BA310" s="61">
        <v>0</v>
      </c>
    </row>
    <row r="311" spans="2:53" x14ac:dyDescent="0.25">
      <c r="B311" s="112">
        <v>23</v>
      </c>
      <c r="C311" s="4">
        <v>0</v>
      </c>
      <c r="D311" s="4">
        <v>0</v>
      </c>
      <c r="E311" s="4">
        <v>0</v>
      </c>
      <c r="F311" s="4">
        <v>0</v>
      </c>
      <c r="G311" s="4">
        <v>0</v>
      </c>
      <c r="H311" s="4">
        <v>0</v>
      </c>
      <c r="I311" s="4">
        <v>0</v>
      </c>
      <c r="J311" s="4">
        <v>0</v>
      </c>
      <c r="K311" s="4">
        <v>0</v>
      </c>
      <c r="L311" s="4">
        <v>0</v>
      </c>
      <c r="M311" s="4">
        <v>0</v>
      </c>
      <c r="N311" s="4">
        <v>0</v>
      </c>
      <c r="O311" s="4">
        <v>0</v>
      </c>
      <c r="P311" s="4">
        <v>0</v>
      </c>
      <c r="Q311" s="4">
        <v>0</v>
      </c>
      <c r="R311" s="4">
        <v>0</v>
      </c>
      <c r="S311" s="4">
        <v>0</v>
      </c>
      <c r="T311" s="4">
        <v>0</v>
      </c>
      <c r="U311" s="4">
        <v>0</v>
      </c>
      <c r="V311" s="4">
        <v>0</v>
      </c>
      <c r="W311" s="4">
        <v>0</v>
      </c>
      <c r="X311" s="4">
        <v>0</v>
      </c>
      <c r="Y311" s="4">
        <v>0</v>
      </c>
      <c r="Z311" s="4">
        <v>0</v>
      </c>
      <c r="AA311" s="4">
        <v>0</v>
      </c>
      <c r="AB311" s="4">
        <v>0</v>
      </c>
      <c r="AC311" s="4">
        <v>0</v>
      </c>
      <c r="AD311" s="4">
        <v>0</v>
      </c>
      <c r="AE311" s="4">
        <v>0</v>
      </c>
      <c r="AF311" s="4">
        <v>0</v>
      </c>
      <c r="AG311" s="4">
        <v>0</v>
      </c>
      <c r="AH311" s="4">
        <v>0</v>
      </c>
      <c r="AI311" s="4">
        <v>0</v>
      </c>
      <c r="AJ311" s="4">
        <v>0</v>
      </c>
      <c r="AK311" s="4">
        <v>0</v>
      </c>
      <c r="AL311" s="4">
        <v>0</v>
      </c>
      <c r="AM311" s="4">
        <v>0</v>
      </c>
      <c r="AN311" s="4">
        <v>0</v>
      </c>
      <c r="AO311" s="4">
        <v>0</v>
      </c>
      <c r="AP311" s="4">
        <v>0</v>
      </c>
      <c r="AQ311" s="4">
        <v>0</v>
      </c>
      <c r="AR311" s="4">
        <v>0</v>
      </c>
      <c r="AS311" s="4">
        <v>0</v>
      </c>
      <c r="AT311" s="4">
        <v>0</v>
      </c>
      <c r="AU311" s="4">
        <v>0</v>
      </c>
      <c r="AV311" s="4">
        <v>0</v>
      </c>
      <c r="AW311" s="4">
        <v>0</v>
      </c>
      <c r="AX311" s="4">
        <v>0</v>
      </c>
      <c r="AY311" s="4">
        <v>0</v>
      </c>
      <c r="AZ311" s="4">
        <v>0</v>
      </c>
      <c r="BA311" s="61">
        <v>0</v>
      </c>
    </row>
    <row r="312" spans="2:53" x14ac:dyDescent="0.25">
      <c r="B312" s="112">
        <v>24</v>
      </c>
      <c r="C312" s="4">
        <v>0</v>
      </c>
      <c r="D312" s="4">
        <v>0</v>
      </c>
      <c r="E312" s="4">
        <v>0</v>
      </c>
      <c r="F312" s="4">
        <v>0</v>
      </c>
      <c r="G312" s="4">
        <v>0</v>
      </c>
      <c r="H312" s="4">
        <v>0</v>
      </c>
      <c r="I312" s="4">
        <v>0</v>
      </c>
      <c r="J312" s="4">
        <v>0</v>
      </c>
      <c r="K312" s="4">
        <v>0</v>
      </c>
      <c r="L312" s="4">
        <v>0</v>
      </c>
      <c r="M312" s="4">
        <v>0</v>
      </c>
      <c r="N312" s="4">
        <v>0</v>
      </c>
      <c r="O312" s="4">
        <v>0</v>
      </c>
      <c r="P312" s="4">
        <v>0</v>
      </c>
      <c r="Q312" s="4">
        <v>0</v>
      </c>
      <c r="R312" s="4">
        <v>0</v>
      </c>
      <c r="S312" s="4">
        <v>0</v>
      </c>
      <c r="T312" s="4">
        <v>0</v>
      </c>
      <c r="U312" s="4">
        <v>0</v>
      </c>
      <c r="V312" s="4">
        <v>0</v>
      </c>
      <c r="W312" s="4">
        <v>0</v>
      </c>
      <c r="X312" s="4">
        <v>0</v>
      </c>
      <c r="Y312" s="4">
        <v>0</v>
      </c>
      <c r="Z312" s="4">
        <v>0</v>
      </c>
      <c r="AA312" s="4">
        <v>0</v>
      </c>
      <c r="AB312" s="4">
        <v>0</v>
      </c>
      <c r="AC312" s="4">
        <v>0</v>
      </c>
      <c r="AD312" s="4">
        <v>0</v>
      </c>
      <c r="AE312" s="4">
        <v>0</v>
      </c>
      <c r="AF312" s="4">
        <v>0</v>
      </c>
      <c r="AG312" s="4">
        <v>0</v>
      </c>
      <c r="AH312" s="4">
        <v>0</v>
      </c>
      <c r="AI312" s="4">
        <v>0</v>
      </c>
      <c r="AJ312" s="4">
        <v>0</v>
      </c>
      <c r="AK312" s="4">
        <v>0</v>
      </c>
      <c r="AL312" s="4">
        <v>0</v>
      </c>
      <c r="AM312" s="4">
        <v>0</v>
      </c>
      <c r="AN312" s="4">
        <v>0</v>
      </c>
      <c r="AO312" s="4">
        <v>0</v>
      </c>
      <c r="AP312" s="4">
        <v>0</v>
      </c>
      <c r="AQ312" s="4">
        <v>0</v>
      </c>
      <c r="AR312" s="4">
        <v>0</v>
      </c>
      <c r="AS312" s="4">
        <v>0</v>
      </c>
      <c r="AT312" s="4">
        <v>0</v>
      </c>
      <c r="AU312" s="4">
        <v>0</v>
      </c>
      <c r="AV312" s="4">
        <v>0</v>
      </c>
      <c r="AW312" s="4">
        <v>0</v>
      </c>
      <c r="AX312" s="4">
        <v>0</v>
      </c>
      <c r="AY312" s="4">
        <v>0</v>
      </c>
      <c r="AZ312" s="4">
        <v>0</v>
      </c>
      <c r="BA312" s="61">
        <v>0</v>
      </c>
    </row>
    <row r="313" spans="2:53" x14ac:dyDescent="0.25">
      <c r="B313" s="112">
        <v>25</v>
      </c>
      <c r="C313" s="4">
        <v>0</v>
      </c>
      <c r="D313" s="4">
        <v>0</v>
      </c>
      <c r="E313" s="4">
        <v>0</v>
      </c>
      <c r="F313" s="4">
        <v>0</v>
      </c>
      <c r="G313" s="4">
        <v>0</v>
      </c>
      <c r="H313" s="4">
        <v>0</v>
      </c>
      <c r="I313" s="4">
        <v>0</v>
      </c>
      <c r="J313" s="4">
        <v>0</v>
      </c>
      <c r="K313" s="4">
        <v>0</v>
      </c>
      <c r="L313" s="4">
        <v>0</v>
      </c>
      <c r="M313" s="4">
        <v>0</v>
      </c>
      <c r="N313" s="4">
        <v>0</v>
      </c>
      <c r="O313" s="4">
        <v>0</v>
      </c>
      <c r="P313" s="4">
        <v>0</v>
      </c>
      <c r="Q313" s="4">
        <v>0</v>
      </c>
      <c r="R313" s="4">
        <v>0</v>
      </c>
      <c r="S313" s="4">
        <v>0</v>
      </c>
      <c r="T313" s="4">
        <v>0</v>
      </c>
      <c r="U313" s="4">
        <v>0</v>
      </c>
      <c r="V313" s="4">
        <v>0</v>
      </c>
      <c r="W313" s="4">
        <v>0</v>
      </c>
      <c r="X313" s="4">
        <v>0</v>
      </c>
      <c r="Y313" s="4">
        <v>0</v>
      </c>
      <c r="Z313" s="4">
        <v>0</v>
      </c>
      <c r="AA313" s="4">
        <v>0</v>
      </c>
      <c r="AB313" s="4">
        <v>0</v>
      </c>
      <c r="AC313" s="4">
        <v>0</v>
      </c>
      <c r="AD313" s="4">
        <v>0</v>
      </c>
      <c r="AE313" s="4">
        <v>0</v>
      </c>
      <c r="AF313" s="4">
        <v>0</v>
      </c>
      <c r="AG313" s="4">
        <v>0</v>
      </c>
      <c r="AH313" s="4">
        <v>0</v>
      </c>
      <c r="AI313" s="4">
        <v>0</v>
      </c>
      <c r="AJ313" s="4">
        <v>0</v>
      </c>
      <c r="AK313" s="4">
        <v>0</v>
      </c>
      <c r="AL313" s="4">
        <v>0</v>
      </c>
      <c r="AM313" s="4">
        <v>0</v>
      </c>
      <c r="AN313" s="4">
        <v>0</v>
      </c>
      <c r="AO313" s="4">
        <v>0</v>
      </c>
      <c r="AP313" s="4">
        <v>0</v>
      </c>
      <c r="AQ313" s="4">
        <v>0</v>
      </c>
      <c r="AR313" s="4">
        <v>0</v>
      </c>
      <c r="AS313" s="4">
        <v>0</v>
      </c>
      <c r="AT313" s="4">
        <v>0</v>
      </c>
      <c r="AU313" s="4">
        <v>0</v>
      </c>
      <c r="AV313" s="4">
        <v>0</v>
      </c>
      <c r="AW313" s="4">
        <v>0</v>
      </c>
      <c r="AX313" s="4">
        <v>0</v>
      </c>
      <c r="AY313" s="4">
        <v>0</v>
      </c>
      <c r="AZ313" s="4">
        <v>0</v>
      </c>
      <c r="BA313" s="61">
        <v>0</v>
      </c>
    </row>
    <row r="314" spans="2:53" x14ac:dyDescent="0.25">
      <c r="B314" s="112">
        <v>26</v>
      </c>
      <c r="C314" s="4">
        <v>0</v>
      </c>
      <c r="D314" s="4">
        <v>0</v>
      </c>
      <c r="E314" s="4">
        <v>0</v>
      </c>
      <c r="F314" s="4">
        <v>0</v>
      </c>
      <c r="G314" s="4">
        <v>0</v>
      </c>
      <c r="H314" s="4">
        <v>0</v>
      </c>
      <c r="I314" s="4">
        <v>0</v>
      </c>
      <c r="J314" s="4">
        <v>0</v>
      </c>
      <c r="K314" s="4">
        <v>0</v>
      </c>
      <c r="L314" s="4">
        <v>0</v>
      </c>
      <c r="M314" s="4">
        <v>0</v>
      </c>
      <c r="N314" s="4">
        <v>0</v>
      </c>
      <c r="O314" s="4">
        <v>0</v>
      </c>
      <c r="P314" s="4">
        <v>0</v>
      </c>
      <c r="Q314" s="4">
        <v>0</v>
      </c>
      <c r="R314" s="4">
        <v>0</v>
      </c>
      <c r="S314" s="4">
        <v>0</v>
      </c>
      <c r="T314" s="4">
        <v>0</v>
      </c>
      <c r="U314" s="4">
        <v>0</v>
      </c>
      <c r="V314" s="4">
        <v>0</v>
      </c>
      <c r="W314" s="4">
        <v>0</v>
      </c>
      <c r="X314" s="4">
        <v>0</v>
      </c>
      <c r="Y314" s="4">
        <v>0</v>
      </c>
      <c r="Z314" s="4">
        <v>0</v>
      </c>
      <c r="AA314" s="4">
        <v>0</v>
      </c>
      <c r="AB314" s="4">
        <v>0</v>
      </c>
      <c r="AC314" s="4">
        <v>0</v>
      </c>
      <c r="AD314" s="4">
        <v>0</v>
      </c>
      <c r="AE314" s="4">
        <v>0</v>
      </c>
      <c r="AF314" s="4">
        <v>0</v>
      </c>
      <c r="AG314" s="4">
        <v>0</v>
      </c>
      <c r="AH314" s="4">
        <v>0</v>
      </c>
      <c r="AI314" s="4">
        <v>0</v>
      </c>
      <c r="AJ314" s="4">
        <v>0</v>
      </c>
      <c r="AK314" s="4">
        <v>0</v>
      </c>
      <c r="AL314" s="4">
        <v>0</v>
      </c>
      <c r="AM314" s="4">
        <v>0</v>
      </c>
      <c r="AN314" s="4">
        <v>0</v>
      </c>
      <c r="AO314" s="4">
        <v>0</v>
      </c>
      <c r="AP314" s="4">
        <v>0</v>
      </c>
      <c r="AQ314" s="4">
        <v>0</v>
      </c>
      <c r="AR314" s="4">
        <v>0</v>
      </c>
      <c r="AS314" s="4">
        <v>0</v>
      </c>
      <c r="AT314" s="4">
        <v>0</v>
      </c>
      <c r="AU314" s="4">
        <v>0</v>
      </c>
      <c r="AV314" s="4">
        <v>0</v>
      </c>
      <c r="AW314" s="4">
        <v>0</v>
      </c>
      <c r="AX314" s="4">
        <v>0</v>
      </c>
      <c r="AY314" s="4">
        <v>0</v>
      </c>
      <c r="AZ314" s="4">
        <v>0</v>
      </c>
      <c r="BA314" s="61">
        <v>0</v>
      </c>
    </row>
    <row r="315" spans="2:53" x14ac:dyDescent="0.25">
      <c r="B315" s="112">
        <v>27</v>
      </c>
      <c r="C315" s="4">
        <v>0</v>
      </c>
      <c r="D315" s="4">
        <v>0</v>
      </c>
      <c r="E315" s="4">
        <v>0</v>
      </c>
      <c r="F315" s="4">
        <v>0</v>
      </c>
      <c r="G315" s="4">
        <v>0</v>
      </c>
      <c r="H315" s="4">
        <v>0</v>
      </c>
      <c r="I315" s="4">
        <v>0</v>
      </c>
      <c r="J315" s="4">
        <v>0</v>
      </c>
      <c r="K315" s="4">
        <v>0</v>
      </c>
      <c r="L315" s="4">
        <v>0</v>
      </c>
      <c r="M315" s="4">
        <v>0</v>
      </c>
      <c r="N315" s="4">
        <v>0</v>
      </c>
      <c r="O315" s="4">
        <v>0</v>
      </c>
      <c r="P315" s="4">
        <v>0</v>
      </c>
      <c r="Q315" s="4">
        <v>0</v>
      </c>
      <c r="R315" s="4">
        <v>0</v>
      </c>
      <c r="S315" s="4">
        <v>0</v>
      </c>
      <c r="T315" s="4">
        <v>0</v>
      </c>
      <c r="U315" s="4">
        <v>0</v>
      </c>
      <c r="V315" s="4">
        <v>0</v>
      </c>
      <c r="W315" s="4">
        <v>0</v>
      </c>
      <c r="X315" s="4">
        <v>0</v>
      </c>
      <c r="Y315" s="4">
        <v>0</v>
      </c>
      <c r="Z315" s="4">
        <v>0</v>
      </c>
      <c r="AA315" s="4">
        <v>0</v>
      </c>
      <c r="AB315" s="4">
        <v>0</v>
      </c>
      <c r="AC315" s="4">
        <v>0</v>
      </c>
      <c r="AD315" s="4">
        <v>0</v>
      </c>
      <c r="AE315" s="4">
        <v>0</v>
      </c>
      <c r="AF315" s="4">
        <v>0</v>
      </c>
      <c r="AG315" s="4">
        <v>0</v>
      </c>
      <c r="AH315" s="4">
        <v>0</v>
      </c>
      <c r="AI315" s="4">
        <v>0</v>
      </c>
      <c r="AJ315" s="4">
        <v>0</v>
      </c>
      <c r="AK315" s="4">
        <v>0</v>
      </c>
      <c r="AL315" s="4">
        <v>0</v>
      </c>
      <c r="AM315" s="4">
        <v>0</v>
      </c>
      <c r="AN315" s="4">
        <v>0</v>
      </c>
      <c r="AO315" s="4">
        <v>0</v>
      </c>
      <c r="AP315" s="4">
        <v>0</v>
      </c>
      <c r="AQ315" s="4">
        <v>0</v>
      </c>
      <c r="AR315" s="4">
        <v>0</v>
      </c>
      <c r="AS315" s="4">
        <v>0</v>
      </c>
      <c r="AT315" s="4">
        <v>0</v>
      </c>
      <c r="AU315" s="4">
        <v>0</v>
      </c>
      <c r="AV315" s="4">
        <v>0</v>
      </c>
      <c r="AW315" s="4">
        <v>0</v>
      </c>
      <c r="AX315" s="4">
        <v>0</v>
      </c>
      <c r="AY315" s="4">
        <v>0</v>
      </c>
      <c r="AZ315" s="4">
        <v>0</v>
      </c>
      <c r="BA315" s="61">
        <v>0</v>
      </c>
    </row>
    <row r="316" spans="2:53" x14ac:dyDescent="0.25">
      <c r="B316" s="112">
        <v>28</v>
      </c>
      <c r="C316" s="4">
        <v>0</v>
      </c>
      <c r="D316" s="4">
        <v>0</v>
      </c>
      <c r="E316" s="4">
        <v>0</v>
      </c>
      <c r="F316" s="4">
        <v>0</v>
      </c>
      <c r="G316" s="4">
        <v>0</v>
      </c>
      <c r="H316" s="4">
        <v>0</v>
      </c>
      <c r="I316" s="4">
        <v>0</v>
      </c>
      <c r="J316" s="4">
        <v>0</v>
      </c>
      <c r="K316" s="4">
        <v>0</v>
      </c>
      <c r="L316" s="4">
        <v>0</v>
      </c>
      <c r="M316" s="4">
        <v>0</v>
      </c>
      <c r="N316" s="4">
        <v>0</v>
      </c>
      <c r="O316" s="4">
        <v>0</v>
      </c>
      <c r="P316" s="4">
        <v>0</v>
      </c>
      <c r="Q316" s="4">
        <v>0</v>
      </c>
      <c r="R316" s="4">
        <v>0</v>
      </c>
      <c r="S316" s="4">
        <v>0</v>
      </c>
      <c r="T316" s="4">
        <v>0</v>
      </c>
      <c r="U316" s="4">
        <v>0</v>
      </c>
      <c r="V316" s="4">
        <v>0</v>
      </c>
      <c r="W316" s="4">
        <v>0</v>
      </c>
      <c r="X316" s="4">
        <v>0</v>
      </c>
      <c r="Y316" s="4">
        <v>0</v>
      </c>
      <c r="Z316" s="4">
        <v>0</v>
      </c>
      <c r="AA316" s="4">
        <v>0</v>
      </c>
      <c r="AB316" s="4">
        <v>0</v>
      </c>
      <c r="AC316" s="4">
        <v>0</v>
      </c>
      <c r="AD316" s="4">
        <v>0</v>
      </c>
      <c r="AE316" s="4">
        <v>0</v>
      </c>
      <c r="AF316" s="4">
        <v>0</v>
      </c>
      <c r="AG316" s="4">
        <v>0</v>
      </c>
      <c r="AH316" s="4">
        <v>0</v>
      </c>
      <c r="AI316" s="4">
        <v>0</v>
      </c>
      <c r="AJ316" s="4">
        <v>0</v>
      </c>
      <c r="AK316" s="4">
        <v>0</v>
      </c>
      <c r="AL316" s="4">
        <v>0</v>
      </c>
      <c r="AM316" s="4">
        <v>0</v>
      </c>
      <c r="AN316" s="4">
        <v>0</v>
      </c>
      <c r="AO316" s="4">
        <v>0</v>
      </c>
      <c r="AP316" s="4">
        <v>0</v>
      </c>
      <c r="AQ316" s="4">
        <v>0</v>
      </c>
      <c r="AR316" s="4">
        <v>0</v>
      </c>
      <c r="AS316" s="4">
        <v>0</v>
      </c>
      <c r="AT316" s="4">
        <v>0</v>
      </c>
      <c r="AU316" s="4">
        <v>0</v>
      </c>
      <c r="AV316" s="4">
        <v>0</v>
      </c>
      <c r="AW316" s="4">
        <v>0</v>
      </c>
      <c r="AX316" s="4">
        <v>0</v>
      </c>
      <c r="AY316" s="4">
        <v>0</v>
      </c>
      <c r="AZ316" s="4">
        <v>0</v>
      </c>
      <c r="BA316" s="61">
        <v>0</v>
      </c>
    </row>
    <row r="317" spans="2:53" x14ac:dyDescent="0.25">
      <c r="B317" s="112">
        <v>29</v>
      </c>
      <c r="C317" s="4">
        <v>0</v>
      </c>
      <c r="D317" s="4">
        <v>0</v>
      </c>
      <c r="E317" s="4">
        <v>0</v>
      </c>
      <c r="F317" s="4">
        <v>0</v>
      </c>
      <c r="G317" s="4">
        <v>0</v>
      </c>
      <c r="H317" s="4">
        <v>0</v>
      </c>
      <c r="I317" s="4">
        <v>0</v>
      </c>
      <c r="J317" s="4">
        <v>0</v>
      </c>
      <c r="K317" s="4">
        <v>0</v>
      </c>
      <c r="L317" s="4">
        <v>0</v>
      </c>
      <c r="M317" s="4">
        <v>0</v>
      </c>
      <c r="N317" s="4">
        <v>0</v>
      </c>
      <c r="O317" s="4">
        <v>0</v>
      </c>
      <c r="P317" s="4">
        <v>0</v>
      </c>
      <c r="Q317" s="4">
        <v>0</v>
      </c>
      <c r="R317" s="4">
        <v>0</v>
      </c>
      <c r="S317" s="4">
        <v>0</v>
      </c>
      <c r="T317" s="4">
        <v>0</v>
      </c>
      <c r="U317" s="4">
        <v>0</v>
      </c>
      <c r="V317" s="4">
        <v>0</v>
      </c>
      <c r="W317" s="4">
        <v>0</v>
      </c>
      <c r="X317" s="4">
        <v>0</v>
      </c>
      <c r="Y317" s="4">
        <v>0</v>
      </c>
      <c r="Z317" s="4">
        <v>0</v>
      </c>
      <c r="AA317" s="4">
        <v>0</v>
      </c>
      <c r="AB317" s="4">
        <v>0</v>
      </c>
      <c r="AC317" s="4">
        <v>0</v>
      </c>
      <c r="AD317" s="4">
        <v>0</v>
      </c>
      <c r="AE317" s="4">
        <v>0</v>
      </c>
      <c r="AF317" s="4">
        <v>0</v>
      </c>
      <c r="AG317" s="4">
        <v>0</v>
      </c>
      <c r="AH317" s="4">
        <v>0</v>
      </c>
      <c r="AI317" s="4">
        <v>0</v>
      </c>
      <c r="AJ317" s="4">
        <v>0</v>
      </c>
      <c r="AK317" s="4">
        <v>0</v>
      </c>
      <c r="AL317" s="4">
        <v>0</v>
      </c>
      <c r="AM317" s="4">
        <v>0</v>
      </c>
      <c r="AN317" s="4">
        <v>0</v>
      </c>
      <c r="AO317" s="4">
        <v>0</v>
      </c>
      <c r="AP317" s="4">
        <v>0</v>
      </c>
      <c r="AQ317" s="4">
        <v>0</v>
      </c>
      <c r="AR317" s="4">
        <v>0</v>
      </c>
      <c r="AS317" s="4">
        <v>0</v>
      </c>
      <c r="AT317" s="4">
        <v>0</v>
      </c>
      <c r="AU317" s="4">
        <v>0</v>
      </c>
      <c r="AV317" s="4">
        <v>0</v>
      </c>
      <c r="AW317" s="4">
        <v>0</v>
      </c>
      <c r="AX317" s="4">
        <v>0</v>
      </c>
      <c r="AY317" s="4">
        <v>0</v>
      </c>
      <c r="AZ317" s="4">
        <v>0</v>
      </c>
      <c r="BA317" s="61">
        <v>0</v>
      </c>
    </row>
    <row r="318" spans="2:53" x14ac:dyDescent="0.25">
      <c r="B318" s="112">
        <v>30</v>
      </c>
      <c r="C318" s="4">
        <v>0</v>
      </c>
      <c r="D318" s="4">
        <v>0</v>
      </c>
      <c r="E318" s="4">
        <v>0</v>
      </c>
      <c r="F318" s="4">
        <v>0</v>
      </c>
      <c r="G318" s="4">
        <v>0</v>
      </c>
      <c r="H318" s="4">
        <v>0</v>
      </c>
      <c r="I318" s="4">
        <v>0</v>
      </c>
      <c r="J318" s="4">
        <v>0</v>
      </c>
      <c r="K318" s="4">
        <v>0</v>
      </c>
      <c r="L318" s="4">
        <v>0</v>
      </c>
      <c r="M318" s="4">
        <v>0</v>
      </c>
      <c r="N318" s="4">
        <v>0</v>
      </c>
      <c r="O318" s="4">
        <v>0</v>
      </c>
      <c r="P318" s="4">
        <v>0</v>
      </c>
      <c r="Q318" s="4">
        <v>0</v>
      </c>
      <c r="R318" s="4">
        <v>0</v>
      </c>
      <c r="S318" s="4">
        <v>0</v>
      </c>
      <c r="T318" s="4">
        <v>0</v>
      </c>
      <c r="U318" s="4">
        <v>0</v>
      </c>
      <c r="V318" s="4">
        <v>0</v>
      </c>
      <c r="W318" s="4">
        <v>0</v>
      </c>
      <c r="X318" s="4">
        <v>0</v>
      </c>
      <c r="Y318" s="4">
        <v>0</v>
      </c>
      <c r="Z318" s="4">
        <v>0</v>
      </c>
      <c r="AA318" s="4">
        <v>0</v>
      </c>
      <c r="AB318" s="4">
        <v>0</v>
      </c>
      <c r="AC318" s="4">
        <v>0</v>
      </c>
      <c r="AD318" s="4">
        <v>0</v>
      </c>
      <c r="AE318" s="4">
        <v>0</v>
      </c>
      <c r="AF318" s="4">
        <v>0</v>
      </c>
      <c r="AG318" s="4">
        <v>0</v>
      </c>
      <c r="AH318" s="4">
        <v>0</v>
      </c>
      <c r="AI318" s="4">
        <v>0</v>
      </c>
      <c r="AJ318" s="4">
        <v>0</v>
      </c>
      <c r="AK318" s="4">
        <v>0</v>
      </c>
      <c r="AL318" s="4">
        <v>0</v>
      </c>
      <c r="AM318" s="4">
        <v>0</v>
      </c>
      <c r="AN318" s="4">
        <v>0</v>
      </c>
      <c r="AO318" s="4">
        <v>0</v>
      </c>
      <c r="AP318" s="4">
        <v>0</v>
      </c>
      <c r="AQ318" s="4">
        <v>0</v>
      </c>
      <c r="AR318" s="4">
        <v>0</v>
      </c>
      <c r="AS318" s="4">
        <v>0</v>
      </c>
      <c r="AT318" s="4">
        <v>0</v>
      </c>
      <c r="AU318" s="4">
        <v>0</v>
      </c>
      <c r="AV318" s="4">
        <v>0</v>
      </c>
      <c r="AW318" s="4">
        <v>0</v>
      </c>
      <c r="AX318" s="4">
        <v>0</v>
      </c>
      <c r="AY318" s="4">
        <v>0</v>
      </c>
      <c r="AZ318" s="4">
        <v>0</v>
      </c>
      <c r="BA318" s="61">
        <v>0</v>
      </c>
    </row>
    <row r="319" spans="2:53" x14ac:dyDescent="0.25">
      <c r="B319" s="112">
        <v>31</v>
      </c>
      <c r="C319" s="4">
        <v>0</v>
      </c>
      <c r="D319" s="4">
        <v>0</v>
      </c>
      <c r="E319" s="4">
        <v>0</v>
      </c>
      <c r="F319" s="4">
        <v>0</v>
      </c>
      <c r="G319" s="4">
        <v>0</v>
      </c>
      <c r="H319" s="4">
        <v>0</v>
      </c>
      <c r="I319" s="4">
        <v>0</v>
      </c>
      <c r="J319" s="4">
        <v>0</v>
      </c>
      <c r="K319" s="4">
        <v>0</v>
      </c>
      <c r="L319" s="4">
        <v>0</v>
      </c>
      <c r="M319" s="4">
        <v>0</v>
      </c>
      <c r="N319" s="4">
        <v>0</v>
      </c>
      <c r="O319" s="4">
        <v>0</v>
      </c>
      <c r="P319" s="4">
        <v>0</v>
      </c>
      <c r="Q319" s="4">
        <v>0</v>
      </c>
      <c r="R319" s="4">
        <v>0</v>
      </c>
      <c r="S319" s="4">
        <v>0</v>
      </c>
      <c r="T319" s="4">
        <v>0</v>
      </c>
      <c r="U319" s="4">
        <v>0</v>
      </c>
      <c r="V319" s="4">
        <v>0</v>
      </c>
      <c r="W319" s="4">
        <v>0</v>
      </c>
      <c r="X319" s="4">
        <v>0</v>
      </c>
      <c r="Y319" s="4">
        <v>0</v>
      </c>
      <c r="Z319" s="4">
        <v>0</v>
      </c>
      <c r="AA319" s="4">
        <v>0</v>
      </c>
      <c r="AB319" s="4">
        <v>0</v>
      </c>
      <c r="AC319" s="4">
        <v>0</v>
      </c>
      <c r="AD319" s="4">
        <v>0</v>
      </c>
      <c r="AE319" s="4">
        <v>0</v>
      </c>
      <c r="AF319" s="4">
        <v>0</v>
      </c>
      <c r="AG319" s="4">
        <v>0</v>
      </c>
      <c r="AH319" s="4">
        <v>0</v>
      </c>
      <c r="AI319" s="4">
        <v>0</v>
      </c>
      <c r="AJ319" s="4">
        <v>0</v>
      </c>
      <c r="AK319" s="4">
        <v>0</v>
      </c>
      <c r="AL319" s="4">
        <v>0</v>
      </c>
      <c r="AM319" s="4">
        <v>0</v>
      </c>
      <c r="AN319" s="4">
        <v>0</v>
      </c>
      <c r="AO319" s="4">
        <v>0</v>
      </c>
      <c r="AP319" s="4">
        <v>0</v>
      </c>
      <c r="AQ319" s="4">
        <v>0</v>
      </c>
      <c r="AR319" s="4">
        <v>0</v>
      </c>
      <c r="AS319" s="4">
        <v>0</v>
      </c>
      <c r="AT319" s="4">
        <v>0</v>
      </c>
      <c r="AU319" s="4">
        <v>0</v>
      </c>
      <c r="AV319" s="4">
        <v>0</v>
      </c>
      <c r="AW319" s="4">
        <v>0</v>
      </c>
      <c r="AX319" s="4">
        <v>0</v>
      </c>
      <c r="AY319" s="4">
        <v>0</v>
      </c>
      <c r="AZ319" s="4">
        <v>0</v>
      </c>
      <c r="BA319" s="61">
        <v>0</v>
      </c>
    </row>
    <row r="320" spans="2:53" x14ac:dyDescent="0.25">
      <c r="B320" s="112">
        <v>32</v>
      </c>
      <c r="C320" s="4">
        <v>0</v>
      </c>
      <c r="D320" s="4">
        <v>0</v>
      </c>
      <c r="E320" s="4">
        <v>0</v>
      </c>
      <c r="F320" s="4">
        <v>0</v>
      </c>
      <c r="G320" s="4">
        <v>0</v>
      </c>
      <c r="H320" s="4">
        <v>0</v>
      </c>
      <c r="I320" s="4">
        <v>0</v>
      </c>
      <c r="J320" s="4">
        <v>0</v>
      </c>
      <c r="K320" s="4">
        <v>0</v>
      </c>
      <c r="L320" s="4">
        <v>0</v>
      </c>
      <c r="M320" s="4">
        <v>0</v>
      </c>
      <c r="N320" s="4">
        <v>0</v>
      </c>
      <c r="O320" s="4">
        <v>0</v>
      </c>
      <c r="P320" s="4">
        <v>0</v>
      </c>
      <c r="Q320" s="4">
        <v>0</v>
      </c>
      <c r="R320" s="4">
        <v>0</v>
      </c>
      <c r="S320" s="4">
        <v>0</v>
      </c>
      <c r="T320" s="4">
        <v>0</v>
      </c>
      <c r="U320" s="4">
        <v>0</v>
      </c>
      <c r="V320" s="4">
        <v>0</v>
      </c>
      <c r="W320" s="4">
        <v>0</v>
      </c>
      <c r="X320" s="4">
        <v>0</v>
      </c>
      <c r="Y320" s="4">
        <v>0</v>
      </c>
      <c r="Z320" s="4">
        <v>0</v>
      </c>
      <c r="AA320" s="4">
        <v>0</v>
      </c>
      <c r="AB320" s="4">
        <v>0</v>
      </c>
      <c r="AC320" s="4">
        <v>0</v>
      </c>
      <c r="AD320" s="4">
        <v>0</v>
      </c>
      <c r="AE320" s="4">
        <v>0</v>
      </c>
      <c r="AF320" s="4">
        <v>0</v>
      </c>
      <c r="AG320" s="4">
        <v>0</v>
      </c>
      <c r="AH320" s="4">
        <v>0</v>
      </c>
      <c r="AI320" s="4">
        <v>0</v>
      </c>
      <c r="AJ320" s="4">
        <v>0</v>
      </c>
      <c r="AK320" s="4">
        <v>0</v>
      </c>
      <c r="AL320" s="4">
        <v>0</v>
      </c>
      <c r="AM320" s="4">
        <v>0</v>
      </c>
      <c r="AN320" s="4">
        <v>0</v>
      </c>
      <c r="AO320" s="4">
        <v>0</v>
      </c>
      <c r="AP320" s="4">
        <v>0</v>
      </c>
      <c r="AQ320" s="4">
        <v>0</v>
      </c>
      <c r="AR320" s="4">
        <v>0</v>
      </c>
      <c r="AS320" s="4">
        <v>0</v>
      </c>
      <c r="AT320" s="4">
        <v>0</v>
      </c>
      <c r="AU320" s="4">
        <v>0</v>
      </c>
      <c r="AV320" s="4">
        <v>0</v>
      </c>
      <c r="AW320" s="4">
        <v>0</v>
      </c>
      <c r="AX320" s="4">
        <v>0</v>
      </c>
      <c r="AY320" s="4">
        <v>0</v>
      </c>
      <c r="AZ320" s="4">
        <v>0</v>
      </c>
      <c r="BA320" s="61">
        <v>0</v>
      </c>
    </row>
    <row r="321" spans="2:53" ht="15.75" thickBot="1" x14ac:dyDescent="0.3">
      <c r="B321" s="113" t="s">
        <v>162</v>
      </c>
      <c r="C321" s="5">
        <v>100</v>
      </c>
      <c r="D321" s="5">
        <v>100</v>
      </c>
      <c r="E321" s="5">
        <v>100.00000000000001</v>
      </c>
      <c r="F321" s="5">
        <v>100.00000000000001</v>
      </c>
      <c r="G321" s="5">
        <v>100</v>
      </c>
      <c r="H321" s="5">
        <v>100</v>
      </c>
      <c r="I321" s="5">
        <v>100</v>
      </c>
      <c r="J321" s="5">
        <v>100.00000000000001</v>
      </c>
      <c r="K321" s="5">
        <v>100.00000000000001</v>
      </c>
      <c r="L321" s="5">
        <v>100.00000000000001</v>
      </c>
      <c r="M321" s="5">
        <v>100</v>
      </c>
      <c r="N321" s="5">
        <v>100</v>
      </c>
      <c r="O321" s="5">
        <v>100</v>
      </c>
      <c r="P321" s="5">
        <v>99.999999999999986</v>
      </c>
      <c r="Q321" s="5">
        <v>100</v>
      </c>
      <c r="R321" s="5">
        <v>99.999999999999986</v>
      </c>
      <c r="S321" s="5">
        <v>100</v>
      </c>
      <c r="T321" s="5">
        <v>99.999999999999986</v>
      </c>
      <c r="U321" s="5">
        <v>100.00000000000003</v>
      </c>
      <c r="V321" s="5">
        <v>100</v>
      </c>
      <c r="W321" s="5">
        <v>99.999999999999986</v>
      </c>
      <c r="X321" s="5">
        <v>100</v>
      </c>
      <c r="Y321" s="5">
        <v>100</v>
      </c>
      <c r="Z321" s="5">
        <v>100</v>
      </c>
      <c r="AA321" s="5">
        <v>100</v>
      </c>
      <c r="AB321" s="5">
        <v>100.00000000000001</v>
      </c>
      <c r="AC321" s="5">
        <v>100</v>
      </c>
      <c r="AD321" s="5">
        <v>100</v>
      </c>
      <c r="AE321" s="5">
        <v>99.999999999999972</v>
      </c>
      <c r="AF321" s="5">
        <v>100</v>
      </c>
      <c r="AG321" s="5">
        <v>100.00000000000001</v>
      </c>
      <c r="AH321" s="5">
        <v>100</v>
      </c>
      <c r="AI321" s="5">
        <v>100.00000000000001</v>
      </c>
      <c r="AJ321" s="5">
        <v>100.00000000000001</v>
      </c>
      <c r="AK321" s="5">
        <v>99.999999999999986</v>
      </c>
      <c r="AL321" s="5">
        <v>100</v>
      </c>
      <c r="AM321" s="5">
        <v>100</v>
      </c>
      <c r="AN321" s="5">
        <v>100</v>
      </c>
      <c r="AO321" s="5">
        <v>99.999999999999986</v>
      </c>
      <c r="AP321" s="5">
        <v>100</v>
      </c>
      <c r="AQ321" s="5">
        <v>99.999999999999986</v>
      </c>
      <c r="AR321" s="5">
        <v>100</v>
      </c>
      <c r="AS321" s="5">
        <v>100.00000000000001</v>
      </c>
      <c r="AT321" s="5">
        <v>100</v>
      </c>
      <c r="AU321" s="5">
        <v>100</v>
      </c>
      <c r="AV321" s="5">
        <v>99.999999999999986</v>
      </c>
      <c r="AW321" s="5">
        <v>100</v>
      </c>
      <c r="AX321" s="5">
        <v>100</v>
      </c>
      <c r="AY321" s="5">
        <v>99.999999999999986</v>
      </c>
      <c r="AZ321" s="5">
        <v>99.999999999999957</v>
      </c>
      <c r="BA321" s="62">
        <v>100.00000000000001</v>
      </c>
    </row>
    <row r="322" spans="2:53" ht="15.75" thickBot="1" x14ac:dyDescent="0.3">
      <c r="B322" s="216" t="s">
        <v>169</v>
      </c>
      <c r="C322" s="217"/>
      <c r="D322" s="217"/>
      <c r="E322" s="217"/>
      <c r="F322" s="217"/>
      <c r="G322" s="217"/>
      <c r="H322" s="217"/>
      <c r="I322" s="218"/>
    </row>
    <row r="323" spans="2:53" x14ac:dyDescent="0.25">
      <c r="B323" s="114">
        <v>0</v>
      </c>
      <c r="C323" s="7">
        <v>100</v>
      </c>
      <c r="D323" s="7">
        <v>0.26000000000000467</v>
      </c>
      <c r="E323" s="7">
        <v>0.27067599999999514</v>
      </c>
      <c r="F323" s="7">
        <v>7.1405757600004643E-2</v>
      </c>
      <c r="G323" s="7">
        <v>1.0984801697600044E-3</v>
      </c>
      <c r="H323" s="7">
        <v>3.8512479396139433E-4</v>
      </c>
      <c r="I323" s="7">
        <v>4.0041882459118501E-2</v>
      </c>
      <c r="J323" s="7">
        <v>0.12017367991225102</v>
      </c>
      <c r="K323" s="7">
        <v>0.23077158227921662</v>
      </c>
      <c r="L323" s="7">
        <v>0.33180402328726921</v>
      </c>
      <c r="M323" s="7">
        <v>0.44300334699784288</v>
      </c>
      <c r="N323" s="7">
        <v>0.52425459697426724</v>
      </c>
      <c r="O323" s="7">
        <v>0.5854132110298772</v>
      </c>
      <c r="P323" s="7">
        <v>0.63638690683671462</v>
      </c>
      <c r="Q323" s="7">
        <v>0.65731884940040253</v>
      </c>
      <c r="R323" s="7">
        <v>0.6582745505842601</v>
      </c>
      <c r="S323" s="7">
        <v>0.64932348166074116</v>
      </c>
      <c r="T323" s="7">
        <v>0.64063320917487276</v>
      </c>
      <c r="U323" s="7">
        <v>0.65237759121680894</v>
      </c>
      <c r="V323" s="7">
        <v>0.6747478102192902</v>
      </c>
      <c r="W323" s="7">
        <v>0.75777793376123614</v>
      </c>
      <c r="X323" s="7">
        <v>0.91162940136044923</v>
      </c>
      <c r="Y323" s="7">
        <v>1.1564994366599692</v>
      </c>
      <c r="Z323" s="7">
        <v>1.532495753677122</v>
      </c>
      <c r="AA323" s="7">
        <v>2.059852275035313</v>
      </c>
      <c r="AB323" s="7">
        <v>2.7788595358028019</v>
      </c>
      <c r="AC323" s="7">
        <v>3.7199273596628446</v>
      </c>
      <c r="AD323" s="7">
        <v>4.9336151768416308</v>
      </c>
      <c r="AE323" s="7">
        <v>6.4607485203821753</v>
      </c>
      <c r="AF323" s="7">
        <v>8.3624018135020979</v>
      </c>
      <c r="AG323" s="7">
        <v>10.660015049673488</v>
      </c>
      <c r="AH323" s="7">
        <v>13.425209414919307</v>
      </c>
      <c r="AI323" s="7">
        <v>16.720016491279669</v>
      </c>
      <c r="AJ323" s="7">
        <v>20.527053067290382</v>
      </c>
      <c r="AK323" s="7">
        <v>0.35634534467801604</v>
      </c>
      <c r="AL323" s="7">
        <v>0.31995181934527706</v>
      </c>
      <c r="AM323" s="7">
        <v>0.27452411543316613</v>
      </c>
      <c r="AN323" s="7">
        <v>0.32308397849736264</v>
      </c>
      <c r="AO323" s="7">
        <v>0.42332795251501837</v>
      </c>
      <c r="AP323" s="7">
        <v>0.55227831319918252</v>
      </c>
      <c r="AQ323" s="7">
        <v>0.69576104530037308</v>
      </c>
      <c r="AR323" s="7">
        <v>0.83621668337224342</v>
      </c>
      <c r="AS323" s="7">
        <v>0.95725858726821789</v>
      </c>
      <c r="AT323" s="7">
        <v>1.0589462097035327</v>
      </c>
      <c r="AU323" s="7">
        <v>1.1321753945188058</v>
      </c>
      <c r="AV323" s="7">
        <v>1.1863884870048031</v>
      </c>
      <c r="AW323" s="7">
        <v>1.2290796091209832</v>
      </c>
      <c r="AX323" s="7">
        <v>1.2655361337832904</v>
      </c>
      <c r="AY323" s="7">
        <v>1.3131561595966335</v>
      </c>
      <c r="AZ323" s="7">
        <v>1.3894802041856789</v>
      </c>
      <c r="BA323" s="60">
        <v>1.5123451482092765</v>
      </c>
    </row>
    <row r="324" spans="2:53" x14ac:dyDescent="0.25">
      <c r="B324" s="112">
        <v>1</v>
      </c>
      <c r="C324" s="4">
        <v>0</v>
      </c>
      <c r="D324" s="4">
        <v>99.74</v>
      </c>
      <c r="E324" s="4">
        <v>0.25932400000000466</v>
      </c>
      <c r="F324" s="4">
        <v>0.26997224239999512</v>
      </c>
      <c r="G324" s="4">
        <v>7.1220102630244628E-2</v>
      </c>
      <c r="H324" s="4">
        <v>1.0956241213186284E-3</v>
      </c>
      <c r="I324" s="4">
        <v>3.8412346949709468E-4</v>
      </c>
      <c r="J324" s="4">
        <v>3.9937773564724791E-2</v>
      </c>
      <c r="K324" s="4">
        <v>0.11986122834447915</v>
      </c>
      <c r="L324" s="4">
        <v>0.23017157616529066</v>
      </c>
      <c r="M324" s="4">
        <v>0.33094133282672228</v>
      </c>
      <c r="N324" s="4">
        <v>0.44185153829564849</v>
      </c>
      <c r="O324" s="4">
        <v>0.52289153502213415</v>
      </c>
      <c r="P324" s="4">
        <v>0.58389113668119952</v>
      </c>
      <c r="Q324" s="4">
        <v>0.63473230087893917</v>
      </c>
      <c r="R324" s="4">
        <v>0.65560982039196147</v>
      </c>
      <c r="S324" s="4">
        <v>0.65656303675274097</v>
      </c>
      <c r="T324" s="4">
        <v>0.64763524060842326</v>
      </c>
      <c r="U324" s="4">
        <v>0.63896756283101808</v>
      </c>
      <c r="V324" s="4">
        <v>0.65068140947964526</v>
      </c>
      <c r="W324" s="4">
        <v>0.67299346591272002</v>
      </c>
      <c r="X324" s="4">
        <v>0.75580771113345691</v>
      </c>
      <c r="Y324" s="4">
        <v>0.90925916491691205</v>
      </c>
      <c r="Z324" s="4">
        <v>1.1534925381246532</v>
      </c>
      <c r="AA324" s="4">
        <v>1.5285112647175614</v>
      </c>
      <c r="AB324" s="4">
        <v>2.0544966591202209</v>
      </c>
      <c r="AC324" s="4">
        <v>2.7716345010097143</v>
      </c>
      <c r="AD324" s="4">
        <v>3.7102555485277211</v>
      </c>
      <c r="AE324" s="4">
        <v>4.9207877773818423</v>
      </c>
      <c r="AF324" s="4">
        <v>6.4439505742291816</v>
      </c>
      <c r="AG324" s="4">
        <v>8.3406595687869913</v>
      </c>
      <c r="AH324" s="4">
        <v>10.632299010544337</v>
      </c>
      <c r="AI324" s="4">
        <v>13.390303870440516</v>
      </c>
      <c r="AJ324" s="4">
        <v>16.676544448402339</v>
      </c>
      <c r="AK324" s="4">
        <v>20.473682729315424</v>
      </c>
      <c r="AL324" s="4">
        <v>0.3554188467818532</v>
      </c>
      <c r="AM324" s="4">
        <v>0.31911994461497933</v>
      </c>
      <c r="AN324" s="4">
        <v>0.27381035273303989</v>
      </c>
      <c r="AO324" s="4">
        <v>0.3222439601532695</v>
      </c>
      <c r="AP324" s="4">
        <v>0.42222729983847929</v>
      </c>
      <c r="AQ324" s="4">
        <v>0.55084238958486464</v>
      </c>
      <c r="AR324" s="4">
        <v>0.69395206658259212</v>
      </c>
      <c r="AS324" s="4">
        <v>0.83404251999547552</v>
      </c>
      <c r="AT324" s="4">
        <v>0.95476971494132046</v>
      </c>
      <c r="AU324" s="4">
        <v>1.0561929495583036</v>
      </c>
      <c r="AV324" s="4">
        <v>1.1292317384930568</v>
      </c>
      <c r="AW324" s="4">
        <v>1.1833038769385906</v>
      </c>
      <c r="AX324" s="4">
        <v>1.2258840021372686</v>
      </c>
      <c r="AY324" s="4">
        <v>1.2622457398354539</v>
      </c>
      <c r="AZ324" s="4">
        <v>1.3097419535816821</v>
      </c>
      <c r="BA324" s="61">
        <v>1.3858675556547961</v>
      </c>
    </row>
    <row r="325" spans="2:53" x14ac:dyDescent="0.25">
      <c r="B325" s="112">
        <v>2</v>
      </c>
      <c r="C325" s="4">
        <v>0</v>
      </c>
      <c r="D325" s="4">
        <v>0</v>
      </c>
      <c r="E325" s="4">
        <v>99.47</v>
      </c>
      <c r="F325" s="4">
        <v>0.25862200000000468</v>
      </c>
      <c r="G325" s="4">
        <v>0.26924141719999517</v>
      </c>
      <c r="H325" s="4">
        <v>7.1027307084724614E-2</v>
      </c>
      <c r="I325" s="4">
        <v>1.0926582248602765E-3</v>
      </c>
      <c r="J325" s="4">
        <v>3.8308363255339892E-4</v>
      </c>
      <c r="K325" s="4">
        <v>3.9829660482085173E-2</v>
      </c>
      <c r="L325" s="4">
        <v>0.11953675940871608</v>
      </c>
      <c r="M325" s="4">
        <v>0.22954849289313678</v>
      </c>
      <c r="N325" s="4">
        <v>0.33004546196384665</v>
      </c>
      <c r="O325" s="4">
        <v>0.44065542925875434</v>
      </c>
      <c r="P325" s="4">
        <v>0.52147604761030364</v>
      </c>
      <c r="Q325" s="4">
        <v>0.58231052101141889</v>
      </c>
      <c r="R325" s="4">
        <v>0.63301405623048013</v>
      </c>
      <c r="S325" s="4">
        <v>0.65383505949858045</v>
      </c>
      <c r="T325" s="4">
        <v>0.6547856954661635</v>
      </c>
      <c r="U325" s="4">
        <v>0.64588206720793928</v>
      </c>
      <c r="V325" s="4">
        <v>0.63723785316624593</v>
      </c>
      <c r="W325" s="4">
        <v>0.64891998998335987</v>
      </c>
      <c r="X325" s="4">
        <v>0.67117164682512798</v>
      </c>
      <c r="Y325" s="4">
        <v>0.75376171071230158</v>
      </c>
      <c r="Z325" s="4">
        <v>0.90679776553323888</v>
      </c>
      <c r="AA325" s="4">
        <v>1.1503699896456714</v>
      </c>
      <c r="AB325" s="4">
        <v>1.5243735261826332</v>
      </c>
      <c r="AC325" s="4">
        <v>2.0489350579776255</v>
      </c>
      <c r="AD325" s="4">
        <v>2.7641315802630468</v>
      </c>
      <c r="AE325" s="4">
        <v>3.7002117446566314</v>
      </c>
      <c r="AF325" s="4">
        <v>4.9074670164043699</v>
      </c>
      <c r="AG325" s="4">
        <v>6.4265065532241499</v>
      </c>
      <c r="AH325" s="4">
        <v>8.3180810838905366</v>
      </c>
      <c r="AI325" s="4">
        <v>10.603516969910219</v>
      </c>
      <c r="AJ325" s="4">
        <v>13.354055805020234</v>
      </c>
      <c r="AK325" s="4">
        <v>16.631400403875883</v>
      </c>
      <c r="AL325" s="4">
        <v>20.418259686033743</v>
      </c>
      <c r="AM325" s="4">
        <v>0.35445671435122256</v>
      </c>
      <c r="AN325" s="4">
        <v>0.31825607470274708</v>
      </c>
      <c r="AO325" s="4">
        <v>0.27306913762137036</v>
      </c>
      <c r="AP325" s="4">
        <v>0.32137163341132663</v>
      </c>
      <c r="AQ325" s="4">
        <v>0.42108431436668875</v>
      </c>
      <c r="AR325" s="4">
        <v>0.54935123813922693</v>
      </c>
      <c r="AS325" s="4">
        <v>0.6920735117602812</v>
      </c>
      <c r="AT325" s="4">
        <v>0.83178473495037053</v>
      </c>
      <c r="AU325" s="4">
        <v>0.95218511675569628</v>
      </c>
      <c r="AV325" s="4">
        <v>1.053333794792104</v>
      </c>
      <c r="AW325" s="4">
        <v>1.126174864927856</v>
      </c>
      <c r="AX325" s="4">
        <v>1.1801006280236777</v>
      </c>
      <c r="AY325" s="4">
        <v>1.2225654871926419</v>
      </c>
      <c r="AZ325" s="4">
        <v>1.2588287922742389</v>
      </c>
      <c r="BA325" s="61">
        <v>1.3061964319507713</v>
      </c>
    </row>
    <row r="326" spans="2:53" x14ac:dyDescent="0.25">
      <c r="B326" s="112">
        <v>3</v>
      </c>
      <c r="C326" s="4">
        <v>0</v>
      </c>
      <c r="D326" s="4">
        <v>0</v>
      </c>
      <c r="E326" s="4">
        <v>0</v>
      </c>
      <c r="F326" s="4">
        <v>99.399999999999991</v>
      </c>
      <c r="G326" s="4">
        <v>0.25844000000000467</v>
      </c>
      <c r="H326" s="4">
        <v>0.26905194399999516</v>
      </c>
      <c r="I326" s="4">
        <v>7.0977323054404601E-2</v>
      </c>
      <c r="J326" s="4">
        <v>1.0918892887414443E-3</v>
      </c>
      <c r="K326" s="4">
        <v>3.828140451976259E-4</v>
      </c>
      <c r="L326" s="4">
        <v>3.980163116436379E-2</v>
      </c>
      <c r="M326" s="4">
        <v>0.1194526378327775</v>
      </c>
      <c r="N326" s="4">
        <v>0.2293869527855413</v>
      </c>
      <c r="O326" s="4">
        <v>0.32981319914754553</v>
      </c>
      <c r="P326" s="4">
        <v>0.44034532691585582</v>
      </c>
      <c r="Q326" s="4">
        <v>0.52110906939242163</v>
      </c>
      <c r="R326" s="4">
        <v>0.58190073176369794</v>
      </c>
      <c r="S326" s="4">
        <v>0.63256858539569438</v>
      </c>
      <c r="T326" s="4">
        <v>0.65337493630400012</v>
      </c>
      <c r="U326" s="4">
        <v>0.65432490328075443</v>
      </c>
      <c r="V326" s="4">
        <v>0.64542754077077669</v>
      </c>
      <c r="W326" s="4">
        <v>0.63678940991982347</v>
      </c>
      <c r="X326" s="4">
        <v>0.64846332566950804</v>
      </c>
      <c r="Y326" s="4">
        <v>0.67069932335797444</v>
      </c>
      <c r="Z326" s="4">
        <v>0.75323126615866864</v>
      </c>
      <c r="AA326" s="4">
        <v>0.90615962495228652</v>
      </c>
      <c r="AB326" s="4">
        <v>1.1495604400400095</v>
      </c>
      <c r="AC326" s="4">
        <v>1.5233007791550592</v>
      </c>
      <c r="AD326" s="4">
        <v>2.0474931613851006</v>
      </c>
      <c r="AE326" s="4">
        <v>2.7621863785879848</v>
      </c>
      <c r="AF326" s="4">
        <v>3.6976077955048674</v>
      </c>
      <c r="AG326" s="4">
        <v>4.9040134857805802</v>
      </c>
      <c r="AH326" s="4">
        <v>6.4219840292598818</v>
      </c>
      <c r="AI326" s="4">
        <v>8.3122274026210849</v>
      </c>
      <c r="AJ326" s="4">
        <v>10.596054959375447</v>
      </c>
      <c r="AK326" s="4">
        <v>13.344658158429791</v>
      </c>
      <c r="AL326" s="4">
        <v>16.619696392331985</v>
      </c>
      <c r="AM326" s="4">
        <v>20.403890748886639</v>
      </c>
      <c r="AN326" s="4">
        <v>0.35420727260994794</v>
      </c>
      <c r="AO326" s="4">
        <v>0.31803210842920537</v>
      </c>
      <c r="AP326" s="4">
        <v>0.27287697074056716</v>
      </c>
      <c r="AQ326" s="4">
        <v>0.32114547462637844</v>
      </c>
      <c r="AR326" s="4">
        <v>0.42078798479992824</v>
      </c>
      <c r="AS326" s="4">
        <v>0.54896464331998751</v>
      </c>
      <c r="AT326" s="4">
        <v>0.69158647902857096</v>
      </c>
      <c r="AU326" s="4">
        <v>0.83119938327200993</v>
      </c>
      <c r="AV326" s="4">
        <v>0.95151503574460849</v>
      </c>
      <c r="AW326" s="4">
        <v>1.0525925324453114</v>
      </c>
      <c r="AX326" s="4">
        <v>1.1253823421516929</v>
      </c>
      <c r="AY326" s="4">
        <v>1.1792701560827743</v>
      </c>
      <c r="AZ326" s="4">
        <v>1.2217051314662573</v>
      </c>
      <c r="BA326" s="61">
        <v>1.2579429169805907</v>
      </c>
    </row>
    <row r="327" spans="2:53" x14ac:dyDescent="0.25">
      <c r="B327" s="112">
        <v>4</v>
      </c>
      <c r="C327" s="4">
        <v>0</v>
      </c>
      <c r="D327" s="4">
        <v>0</v>
      </c>
      <c r="E327" s="4">
        <v>0</v>
      </c>
      <c r="F327" s="4">
        <v>0</v>
      </c>
      <c r="G327" s="4">
        <v>99.399999999999991</v>
      </c>
      <c r="H327" s="4">
        <v>0.25844000000000467</v>
      </c>
      <c r="I327" s="4">
        <v>0.26905194399999516</v>
      </c>
      <c r="J327" s="4">
        <v>7.0977323054404601E-2</v>
      </c>
      <c r="K327" s="4">
        <v>1.0918892887414443E-3</v>
      </c>
      <c r="L327" s="4">
        <v>3.828140451976259E-4</v>
      </c>
      <c r="M327" s="4">
        <v>3.980163116436379E-2</v>
      </c>
      <c r="N327" s="4">
        <v>0.1194526378327775</v>
      </c>
      <c r="O327" s="4">
        <v>0.2293869527855413</v>
      </c>
      <c r="P327" s="4">
        <v>0.32981319914754553</v>
      </c>
      <c r="Q327" s="4">
        <v>0.44034532691585582</v>
      </c>
      <c r="R327" s="4">
        <v>0.52110906939242163</v>
      </c>
      <c r="S327" s="4">
        <v>0.58190073176369794</v>
      </c>
      <c r="T327" s="4">
        <v>0.63256858539569438</v>
      </c>
      <c r="U327" s="4">
        <v>0.65337493630400012</v>
      </c>
      <c r="V327" s="4">
        <v>0.65432490328075443</v>
      </c>
      <c r="W327" s="4">
        <v>0.64542754077077669</v>
      </c>
      <c r="X327" s="4">
        <v>0.63678940991982347</v>
      </c>
      <c r="Y327" s="4">
        <v>0.64846332566950804</v>
      </c>
      <c r="Z327" s="4">
        <v>0.67069932335797444</v>
      </c>
      <c r="AA327" s="4">
        <v>0.75323126615866864</v>
      </c>
      <c r="AB327" s="4">
        <v>0.90615962495228652</v>
      </c>
      <c r="AC327" s="4">
        <v>1.1495604400400095</v>
      </c>
      <c r="AD327" s="4">
        <v>1.5233007791550592</v>
      </c>
      <c r="AE327" s="4">
        <v>2.0474931613851006</v>
      </c>
      <c r="AF327" s="4">
        <v>2.7621863785879848</v>
      </c>
      <c r="AG327" s="4">
        <v>3.6976077955048674</v>
      </c>
      <c r="AH327" s="4">
        <v>4.9040134857805802</v>
      </c>
      <c r="AI327" s="4">
        <v>6.4219840292598818</v>
      </c>
      <c r="AJ327" s="4">
        <v>8.3122274026210849</v>
      </c>
      <c r="AK327" s="4">
        <v>10.596054959375447</v>
      </c>
      <c r="AL327" s="4">
        <v>13.344658158429791</v>
      </c>
      <c r="AM327" s="4">
        <v>16.619696392331985</v>
      </c>
      <c r="AN327" s="4">
        <v>20.403890748886639</v>
      </c>
      <c r="AO327" s="4">
        <v>0.35420727260994794</v>
      </c>
      <c r="AP327" s="4">
        <v>0.31803210842920537</v>
      </c>
      <c r="AQ327" s="4">
        <v>0.27287697074056716</v>
      </c>
      <c r="AR327" s="4">
        <v>0.32114547462637844</v>
      </c>
      <c r="AS327" s="4">
        <v>0.42078798479992824</v>
      </c>
      <c r="AT327" s="4">
        <v>0.54896464331998751</v>
      </c>
      <c r="AU327" s="4">
        <v>0.69158647902857096</v>
      </c>
      <c r="AV327" s="4">
        <v>0.83119938327200993</v>
      </c>
      <c r="AW327" s="4">
        <v>0.95151503574460849</v>
      </c>
      <c r="AX327" s="4">
        <v>1.0525925324453114</v>
      </c>
      <c r="AY327" s="4">
        <v>1.1253823421516929</v>
      </c>
      <c r="AZ327" s="4">
        <v>1.1792701560827743</v>
      </c>
      <c r="BA327" s="61">
        <v>1.2217051314662573</v>
      </c>
    </row>
    <row r="328" spans="2:53" x14ac:dyDescent="0.25">
      <c r="B328" s="112">
        <v>5</v>
      </c>
      <c r="C328" s="4">
        <v>0</v>
      </c>
      <c r="D328" s="4">
        <v>0</v>
      </c>
      <c r="E328" s="4">
        <v>0</v>
      </c>
      <c r="F328" s="4">
        <v>0</v>
      </c>
      <c r="G328" s="4">
        <v>0</v>
      </c>
      <c r="H328" s="4">
        <v>99.399999999999991</v>
      </c>
      <c r="I328" s="4">
        <v>0.25844000000000467</v>
      </c>
      <c r="J328" s="4">
        <v>0.26905194399999516</v>
      </c>
      <c r="K328" s="4">
        <v>7.0977323054404601E-2</v>
      </c>
      <c r="L328" s="4">
        <v>1.0918892887414443E-3</v>
      </c>
      <c r="M328" s="4">
        <v>3.828140451976259E-4</v>
      </c>
      <c r="N328" s="4">
        <v>3.980163116436379E-2</v>
      </c>
      <c r="O328" s="4">
        <v>0.1194526378327775</v>
      </c>
      <c r="P328" s="4">
        <v>0.2293869527855413</v>
      </c>
      <c r="Q328" s="4">
        <v>0.32981319914754553</v>
      </c>
      <c r="R328" s="4">
        <v>0.44034532691585582</v>
      </c>
      <c r="S328" s="4">
        <v>0.52110906939242163</v>
      </c>
      <c r="T328" s="4">
        <v>0.58190073176369794</v>
      </c>
      <c r="U328" s="4">
        <v>0.63256858539569438</v>
      </c>
      <c r="V328" s="4">
        <v>0.65337493630400012</v>
      </c>
      <c r="W328" s="4">
        <v>0.65432490328075443</v>
      </c>
      <c r="X328" s="4">
        <v>0.64542754077077669</v>
      </c>
      <c r="Y328" s="4">
        <v>0.63678940991982347</v>
      </c>
      <c r="Z328" s="4">
        <v>0.64846332566950804</v>
      </c>
      <c r="AA328" s="4">
        <v>0.67069932335797444</v>
      </c>
      <c r="AB328" s="4">
        <v>0.75323126615866864</v>
      </c>
      <c r="AC328" s="4">
        <v>0.90615962495228652</v>
      </c>
      <c r="AD328" s="4">
        <v>1.1495604400400095</v>
      </c>
      <c r="AE328" s="4">
        <v>1.5233007791550592</v>
      </c>
      <c r="AF328" s="4">
        <v>2.0474931613851006</v>
      </c>
      <c r="AG328" s="4">
        <v>2.7621863785879848</v>
      </c>
      <c r="AH328" s="4">
        <v>3.6976077955048674</v>
      </c>
      <c r="AI328" s="4">
        <v>4.9040134857805802</v>
      </c>
      <c r="AJ328" s="4">
        <v>6.4219840292598818</v>
      </c>
      <c r="AK328" s="4">
        <v>8.3122274026210849</v>
      </c>
      <c r="AL328" s="4">
        <v>10.596054959375447</v>
      </c>
      <c r="AM328" s="4">
        <v>13.344658158429791</v>
      </c>
      <c r="AN328" s="4">
        <v>16.619696392331985</v>
      </c>
      <c r="AO328" s="4">
        <v>20.403890748886639</v>
      </c>
      <c r="AP328" s="4">
        <v>0.35420727260994794</v>
      </c>
      <c r="AQ328" s="4">
        <v>0.31803210842920537</v>
      </c>
      <c r="AR328" s="4">
        <v>0.27287697074056716</v>
      </c>
      <c r="AS328" s="4">
        <v>0.32114547462637844</v>
      </c>
      <c r="AT328" s="4">
        <v>0.42078798479992824</v>
      </c>
      <c r="AU328" s="4">
        <v>0.54896464331998751</v>
      </c>
      <c r="AV328" s="4">
        <v>0.69158647902857096</v>
      </c>
      <c r="AW328" s="4">
        <v>0.83119938327200993</v>
      </c>
      <c r="AX328" s="4">
        <v>0.95151503574460849</v>
      </c>
      <c r="AY328" s="4">
        <v>1.0525925324453114</v>
      </c>
      <c r="AZ328" s="4">
        <v>1.1253823421516929</v>
      </c>
      <c r="BA328" s="61">
        <v>1.1792701560827743</v>
      </c>
    </row>
    <row r="329" spans="2:53" x14ac:dyDescent="0.25">
      <c r="B329" s="112">
        <v>6</v>
      </c>
      <c r="C329" s="4">
        <v>0</v>
      </c>
      <c r="D329" s="4">
        <v>0</v>
      </c>
      <c r="E329" s="4">
        <v>0</v>
      </c>
      <c r="F329" s="4">
        <v>0</v>
      </c>
      <c r="G329" s="4">
        <v>0</v>
      </c>
      <c r="H329" s="4">
        <v>0</v>
      </c>
      <c r="I329" s="4">
        <v>99.360012068792116</v>
      </c>
      <c r="J329" s="4">
        <v>0.25833603137886418</v>
      </c>
      <c r="K329" s="4">
        <v>0.26894370626731895</v>
      </c>
      <c r="L329" s="4">
        <v>7.0948769369177045E-2</v>
      </c>
      <c r="M329" s="4">
        <v>1.0914500292468286E-3</v>
      </c>
      <c r="N329" s="4">
        <v>3.8266004175995216E-4</v>
      </c>
      <c r="O329" s="4">
        <v>3.97856192439517E-2</v>
      </c>
      <c r="P329" s="4">
        <v>0.11940458286432422</v>
      </c>
      <c r="Q329" s="4">
        <v>0.22929467200397216</v>
      </c>
      <c r="R329" s="4">
        <v>0.32968051758296846</v>
      </c>
      <c r="S329" s="4">
        <v>0.44016817904220973</v>
      </c>
      <c r="T329" s="4">
        <v>0.52089943082482948</v>
      </c>
      <c r="U329" s="4">
        <v>0.5816666371315895</v>
      </c>
      <c r="V329" s="4">
        <v>0.63231410743717253</v>
      </c>
      <c r="W329" s="4">
        <v>0.65311208809468546</v>
      </c>
      <c r="X329" s="4">
        <v>0.6540616729063079</v>
      </c>
      <c r="Y329" s="4">
        <v>0.64516788974361361</v>
      </c>
      <c r="Z329" s="4">
        <v>0.63653323395284378</v>
      </c>
      <c r="AA329" s="4">
        <v>0.64820245336711668</v>
      </c>
      <c r="AB329" s="4">
        <v>0.67042950566779735</v>
      </c>
      <c r="AC329" s="4">
        <v>0.75292824643980771</v>
      </c>
      <c r="AD329" s="4">
        <v>0.90579508321439972</v>
      </c>
      <c r="AE329" s="4">
        <v>1.1490979798408585</v>
      </c>
      <c r="AF329" s="4">
        <v>1.5226879658073151</v>
      </c>
      <c r="AG329" s="4">
        <v>2.0466694690743759</v>
      </c>
      <c r="AH329" s="4">
        <v>2.7610751701484446</v>
      </c>
      <c r="AI329" s="4">
        <v>3.6961202735113026</v>
      </c>
      <c r="AJ329" s="4">
        <v>4.9020406351376034</v>
      </c>
      <c r="AK329" s="4">
        <v>6.4194005095860378</v>
      </c>
      <c r="AL329" s="4">
        <v>8.308883451136575</v>
      </c>
      <c r="AM329" s="4">
        <v>10.591792239890635</v>
      </c>
      <c r="AN329" s="4">
        <v>13.339289694924441</v>
      </c>
      <c r="AO329" s="4">
        <v>16.613010403639507</v>
      </c>
      <c r="AP329" s="4">
        <v>20.395682405027085</v>
      </c>
      <c r="AQ329" s="4">
        <v>0.35406477747865561</v>
      </c>
      <c r="AR329" s="4">
        <v>0.31790416631578722</v>
      </c>
      <c r="AS329" s="4">
        <v>0.27276719422613871</v>
      </c>
      <c r="AT329" s="4">
        <v>0.32101628002731325</v>
      </c>
      <c r="AU329" s="4">
        <v>0.42061870470949281</v>
      </c>
      <c r="AV329" s="4">
        <v>0.54874379864802936</v>
      </c>
      <c r="AW329" s="4">
        <v>0.69130825858040501</v>
      </c>
      <c r="AX329" s="4">
        <v>0.83086499751991427</v>
      </c>
      <c r="AY329" s="4">
        <v>0.95113224783925021</v>
      </c>
      <c r="AZ329" s="4">
        <v>1.0521690817634468</v>
      </c>
      <c r="BA329" s="61">
        <v>1.1249296086337801</v>
      </c>
    </row>
    <row r="330" spans="2:53" x14ac:dyDescent="0.25">
      <c r="B330" s="112">
        <v>7</v>
      </c>
      <c r="C330" s="4">
        <v>0</v>
      </c>
      <c r="D330" s="4">
        <v>0</v>
      </c>
      <c r="E330" s="4">
        <v>0</v>
      </c>
      <c r="F330" s="4">
        <v>0</v>
      </c>
      <c r="G330" s="4">
        <v>0</v>
      </c>
      <c r="H330" s="4">
        <v>0</v>
      </c>
      <c r="I330" s="4">
        <v>0</v>
      </c>
      <c r="J330" s="4">
        <v>99.240048275168462</v>
      </c>
      <c r="K330" s="4">
        <v>0.25802412551544268</v>
      </c>
      <c r="L330" s="4">
        <v>0.26861899306929021</v>
      </c>
      <c r="M330" s="4">
        <v>7.0863108313494363E-2</v>
      </c>
      <c r="N330" s="4">
        <v>1.0901322507629809E-3</v>
      </c>
      <c r="O330" s="4">
        <v>3.8219803144693077E-4</v>
      </c>
      <c r="P330" s="4">
        <v>3.9737583482715416E-2</v>
      </c>
      <c r="Q330" s="4">
        <v>0.11926041795896433</v>
      </c>
      <c r="R330" s="4">
        <v>0.22901782965926468</v>
      </c>
      <c r="S330" s="4">
        <v>0.32928247288923712</v>
      </c>
      <c r="T330" s="4">
        <v>0.43963673542127135</v>
      </c>
      <c r="U330" s="4">
        <v>0.5202705151220528</v>
      </c>
      <c r="V330" s="4">
        <v>0.58096435323526396</v>
      </c>
      <c r="W330" s="4">
        <v>0.63155067356160699</v>
      </c>
      <c r="X330" s="4">
        <v>0.65232354346674137</v>
      </c>
      <c r="Y330" s="4">
        <v>0.65327198178296797</v>
      </c>
      <c r="Z330" s="4">
        <v>0.64438893666212416</v>
      </c>
      <c r="AA330" s="4">
        <v>0.6357647060519046</v>
      </c>
      <c r="AB330" s="4">
        <v>0.64741983645994239</v>
      </c>
      <c r="AC330" s="4">
        <v>0.66962005259726576</v>
      </c>
      <c r="AD330" s="4">
        <v>0.75201918728322481</v>
      </c>
      <c r="AE330" s="4">
        <v>0.90470145800073909</v>
      </c>
      <c r="AF330" s="4">
        <v>1.1477105992434049</v>
      </c>
      <c r="AG330" s="4">
        <v>1.5208495257640826</v>
      </c>
      <c r="AH330" s="4">
        <v>2.0441983921422002</v>
      </c>
      <c r="AI330" s="4">
        <v>2.7577415448298228</v>
      </c>
      <c r="AJ330" s="4">
        <v>3.6916577075306067</v>
      </c>
      <c r="AK330" s="4">
        <v>4.896122083208672</v>
      </c>
      <c r="AL330" s="4">
        <v>6.4116499505645033</v>
      </c>
      <c r="AM330" s="4">
        <v>8.2988515966830452</v>
      </c>
      <c r="AN330" s="4">
        <v>10.579004081436194</v>
      </c>
      <c r="AO330" s="4">
        <v>13.323184304408384</v>
      </c>
      <c r="AP330" s="4">
        <v>16.592952437562069</v>
      </c>
      <c r="AQ330" s="4">
        <v>20.371057373448423</v>
      </c>
      <c r="AR330" s="4">
        <v>0.35363729208477857</v>
      </c>
      <c r="AS330" s="4">
        <v>0.31752033997553269</v>
      </c>
      <c r="AT330" s="4">
        <v>0.2724378646828533</v>
      </c>
      <c r="AU330" s="4">
        <v>0.32062869623011758</v>
      </c>
      <c r="AV330" s="4">
        <v>0.42011086443818646</v>
      </c>
      <c r="AW330" s="4">
        <v>0.5480812646321549</v>
      </c>
      <c r="AX330" s="4">
        <v>0.69047359723590707</v>
      </c>
      <c r="AY330" s="4">
        <v>0.82986184026362708</v>
      </c>
      <c r="AZ330" s="4">
        <v>0.94998388412317503</v>
      </c>
      <c r="BA330" s="61">
        <v>1.0508987297178525</v>
      </c>
    </row>
    <row r="331" spans="2:53" x14ac:dyDescent="0.25">
      <c r="B331" s="112">
        <v>8</v>
      </c>
      <c r="C331" s="4">
        <v>0</v>
      </c>
      <c r="D331" s="4">
        <v>0</v>
      </c>
      <c r="E331" s="4">
        <v>0</v>
      </c>
      <c r="F331" s="4">
        <v>0</v>
      </c>
      <c r="G331" s="4">
        <v>0</v>
      </c>
      <c r="H331" s="4">
        <v>0</v>
      </c>
      <c r="I331" s="4">
        <v>0</v>
      </c>
      <c r="J331" s="4">
        <v>0</v>
      </c>
      <c r="K331" s="4">
        <v>99.010117670723105</v>
      </c>
      <c r="L331" s="4">
        <v>0.25742630594388477</v>
      </c>
      <c r="M331" s="4">
        <v>0.26799662610640174</v>
      </c>
      <c r="N331" s="4">
        <v>7.0698924623435896E-2</v>
      </c>
      <c r="O331" s="4">
        <v>1.0876065086689393E-3</v>
      </c>
      <c r="P331" s="4">
        <v>3.8131251168030644E-4</v>
      </c>
      <c r="Q331" s="4">
        <v>3.964551494034587E-2</v>
      </c>
      <c r="R331" s="4">
        <v>0.11898410189035787</v>
      </c>
      <c r="S331" s="4">
        <v>0.22848721516524198</v>
      </c>
      <c r="T331" s="4">
        <v>0.3285195538929187</v>
      </c>
      <c r="U331" s="4">
        <v>0.43861813514780607</v>
      </c>
      <c r="V331" s="4">
        <v>0.51906509335839734</v>
      </c>
      <c r="W331" s="4">
        <v>0.57961830910064005</v>
      </c>
      <c r="X331" s="4">
        <v>0.63008742530010631</v>
      </c>
      <c r="Y331" s="4">
        <v>0.65081216626318183</v>
      </c>
      <c r="Z331" s="4">
        <v>0.65175840712989963</v>
      </c>
      <c r="AA331" s="4">
        <v>0.64289594325593602</v>
      </c>
      <c r="AB331" s="4">
        <v>0.63429169424177112</v>
      </c>
      <c r="AC331" s="4">
        <v>0.64591982072119158</v>
      </c>
      <c r="AD331" s="4">
        <v>0.66806860087874675</v>
      </c>
      <c r="AE331" s="4">
        <v>0.75027682389977413</v>
      </c>
      <c r="AF331" s="4">
        <v>0.90260534300788942</v>
      </c>
      <c r="AG331" s="4">
        <v>1.1450514530982856</v>
      </c>
      <c r="AH331" s="4">
        <v>1.5173258490145534</v>
      </c>
      <c r="AI331" s="4">
        <v>2.0394621613555302</v>
      </c>
      <c r="AJ331" s="4">
        <v>2.751352096302464</v>
      </c>
      <c r="AK331" s="4">
        <v>3.6831044560676061</v>
      </c>
      <c r="AL331" s="4">
        <v>4.8847781920115523</v>
      </c>
      <c r="AM331" s="4">
        <v>6.3967947124398945</v>
      </c>
      <c r="AN331" s="4">
        <v>8.2796238756471112</v>
      </c>
      <c r="AO331" s="4">
        <v>10.554493444398515</v>
      </c>
      <c r="AP331" s="4">
        <v>13.292315639252607</v>
      </c>
      <c r="AQ331" s="4">
        <v>16.554508002580306</v>
      </c>
      <c r="AR331" s="4">
        <v>20.323859396255983</v>
      </c>
      <c r="AS331" s="4">
        <v>0.35281794507984754</v>
      </c>
      <c r="AT331" s="4">
        <v>0.31678467282337819</v>
      </c>
      <c r="AU331" s="4">
        <v>0.27180664972488955</v>
      </c>
      <c r="AV331" s="4">
        <v>0.31988582728549253</v>
      </c>
      <c r="AW331" s="4">
        <v>0.41913750391818255</v>
      </c>
      <c r="AX331" s="4">
        <v>0.54681140776839543</v>
      </c>
      <c r="AY331" s="4">
        <v>0.68887382965895261</v>
      </c>
      <c r="AZ331" s="4">
        <v>0.82793912218907639</v>
      </c>
      <c r="BA331" s="61">
        <v>0.94778285366736414</v>
      </c>
    </row>
    <row r="332" spans="2:53" x14ac:dyDescent="0.25">
      <c r="B332" s="112">
        <v>9</v>
      </c>
      <c r="C332" s="4">
        <v>0</v>
      </c>
      <c r="D332" s="4">
        <v>0</v>
      </c>
      <c r="E332" s="4">
        <v>0</v>
      </c>
      <c r="F332" s="4">
        <v>0</v>
      </c>
      <c r="G332" s="4">
        <v>0</v>
      </c>
      <c r="H332" s="4">
        <v>0</v>
      </c>
      <c r="I332" s="4">
        <v>0</v>
      </c>
      <c r="J332" s="4">
        <v>0</v>
      </c>
      <c r="K332" s="4">
        <v>0</v>
      </c>
      <c r="L332" s="4">
        <v>98.680217238258066</v>
      </c>
      <c r="M332" s="4">
        <v>0.25656856481947565</v>
      </c>
      <c r="N332" s="4">
        <v>0.26710366481182268</v>
      </c>
      <c r="O332" s="4">
        <v>7.046335672030854E-2</v>
      </c>
      <c r="P332" s="4">
        <v>1.0839826178383582E-3</v>
      </c>
      <c r="Q332" s="4">
        <v>3.8004198331949767E-4</v>
      </c>
      <c r="R332" s="4">
        <v>3.9513416596946092E-2</v>
      </c>
      <c r="S332" s="4">
        <v>0.1185876484006182</v>
      </c>
      <c r="T332" s="4">
        <v>0.22772589871729643</v>
      </c>
      <c r="U332" s="4">
        <v>0.32742493098515757</v>
      </c>
      <c r="V332" s="4">
        <v>0.43715666519022556</v>
      </c>
      <c r="W332" s="4">
        <v>0.51733557517576134</v>
      </c>
      <c r="X332" s="4">
        <v>0.57768702838574493</v>
      </c>
      <c r="Y332" s="4">
        <v>0.62798798214230112</v>
      </c>
      <c r="Z332" s="4">
        <v>0.6486436685363357</v>
      </c>
      <c r="AA332" s="4">
        <v>0.64958675654071485</v>
      </c>
      <c r="AB332" s="4">
        <v>0.64075382228184019</v>
      </c>
      <c r="AC332" s="4">
        <v>0.63217824251418853</v>
      </c>
      <c r="AD332" s="4">
        <v>0.64376762422646228</v>
      </c>
      <c r="AE332" s="4">
        <v>0.66584260493478487</v>
      </c>
      <c r="AF332" s="4">
        <v>0.74777691121917111</v>
      </c>
      <c r="AG332" s="4">
        <v>0.89959787367032285</v>
      </c>
      <c r="AH332" s="4">
        <v>1.1412361564552886</v>
      </c>
      <c r="AI332" s="4">
        <v>1.5122701388956641</v>
      </c>
      <c r="AJ332" s="4">
        <v>2.0326666997920477</v>
      </c>
      <c r="AK332" s="4">
        <v>2.7421846266762544</v>
      </c>
      <c r="AL332" s="4">
        <v>3.6708323996206929</v>
      </c>
      <c r="AM332" s="4">
        <v>4.8685021742069905</v>
      </c>
      <c r="AN332" s="4">
        <v>6.3754806751306745</v>
      </c>
      <c r="AO332" s="4">
        <v>8.2520362758999024</v>
      </c>
      <c r="AP332" s="4">
        <v>10.519326008648804</v>
      </c>
      <c r="AQ332" s="4">
        <v>13.248025815333451</v>
      </c>
      <c r="AR332" s="4">
        <v>16.499348595867346</v>
      </c>
      <c r="AS332" s="4">
        <v>20.256140559414664</v>
      </c>
      <c r="AT332" s="4">
        <v>0.35164236024668571</v>
      </c>
      <c r="AU332" s="4">
        <v>0.31572915038767835</v>
      </c>
      <c r="AV332" s="4">
        <v>0.27090099348085467</v>
      </c>
      <c r="AW332" s="4">
        <v>0.31881997184320449</v>
      </c>
      <c r="AX332" s="4">
        <v>0.4177409431720901</v>
      </c>
      <c r="AY332" s="4">
        <v>0.54498943922474063</v>
      </c>
      <c r="AZ332" s="4">
        <v>0.6865785109615834</v>
      </c>
      <c r="BA332" s="61">
        <v>0.82518043973428656</v>
      </c>
    </row>
    <row r="333" spans="2:53" x14ac:dyDescent="0.25">
      <c r="B333" s="112">
        <v>10</v>
      </c>
      <c r="C333" s="4">
        <v>0</v>
      </c>
      <c r="D333" s="4">
        <v>0</v>
      </c>
      <c r="E333" s="4">
        <v>0</v>
      </c>
      <c r="F333" s="4">
        <v>0</v>
      </c>
      <c r="G333" s="4">
        <v>0</v>
      </c>
      <c r="H333" s="4">
        <v>0</v>
      </c>
      <c r="I333" s="4">
        <v>0</v>
      </c>
      <c r="J333" s="4">
        <v>0</v>
      </c>
      <c r="K333" s="4">
        <v>0</v>
      </c>
      <c r="L333" s="4">
        <v>0</v>
      </c>
      <c r="M333" s="4">
        <v>98.240349994971339</v>
      </c>
      <c r="N333" s="4">
        <v>0.25542490998693013</v>
      </c>
      <c r="O333" s="4">
        <v>0.26591304975238395</v>
      </c>
      <c r="P333" s="4">
        <v>7.0149266182805398E-2</v>
      </c>
      <c r="Q333" s="4">
        <v>1.0791507633975835E-3</v>
      </c>
      <c r="R333" s="4">
        <v>3.7834794550508597E-4</v>
      </c>
      <c r="S333" s="4">
        <v>3.9337285472413053E-2</v>
      </c>
      <c r="T333" s="4">
        <v>0.11805904374763196</v>
      </c>
      <c r="U333" s="4">
        <v>0.22671081012003566</v>
      </c>
      <c r="V333" s="4">
        <v>0.32596543377480941</v>
      </c>
      <c r="W333" s="4">
        <v>0.43520803858011819</v>
      </c>
      <c r="X333" s="4">
        <v>0.51502955093224667</v>
      </c>
      <c r="Y333" s="4">
        <v>0.57511198743255154</v>
      </c>
      <c r="Z333" s="4">
        <v>0.62518872459856079</v>
      </c>
      <c r="AA333" s="4">
        <v>0.64575233823387412</v>
      </c>
      <c r="AB333" s="4">
        <v>0.64669122242180177</v>
      </c>
      <c r="AC333" s="4">
        <v>0.63789766098304568</v>
      </c>
      <c r="AD333" s="4">
        <v>0.62936030687741173</v>
      </c>
      <c r="AE333" s="4">
        <v>0.64089802890015657</v>
      </c>
      <c r="AF333" s="4">
        <v>0.66287461034283568</v>
      </c>
      <c r="AG333" s="4">
        <v>0.74444369431170043</v>
      </c>
      <c r="AH333" s="4">
        <v>0.89558791455356734</v>
      </c>
      <c r="AI333" s="4">
        <v>1.136149094264626</v>
      </c>
      <c r="AJ333" s="4">
        <v>1.5055291920704783</v>
      </c>
      <c r="AK333" s="4">
        <v>2.0236060843740709</v>
      </c>
      <c r="AL333" s="4">
        <v>2.7299613338413082</v>
      </c>
      <c r="AM333" s="4">
        <v>3.6544696576914752</v>
      </c>
      <c r="AN333" s="4">
        <v>4.8468008171342412</v>
      </c>
      <c r="AO333" s="4">
        <v>6.3470619587183812</v>
      </c>
      <c r="AP333" s="4">
        <v>8.2152528095702912</v>
      </c>
      <c r="AQ333" s="4">
        <v>10.472436094315855</v>
      </c>
      <c r="AR333" s="4">
        <v>13.188972716774575</v>
      </c>
      <c r="AS333" s="4">
        <v>16.425802720250068</v>
      </c>
      <c r="AT333" s="4">
        <v>20.165848776959571</v>
      </c>
      <c r="AU333" s="4">
        <v>0.35007491380246991</v>
      </c>
      <c r="AV333" s="4">
        <v>0.31432178714007852</v>
      </c>
      <c r="AW333" s="4">
        <v>0.26969345182214155</v>
      </c>
      <c r="AX333" s="4">
        <v>0.31739883125348706</v>
      </c>
      <c r="AY333" s="4">
        <v>0.41587886217730013</v>
      </c>
      <c r="AZ333" s="4">
        <v>0.54256014783320095</v>
      </c>
      <c r="BA333" s="61">
        <v>0.68351808603175768</v>
      </c>
    </row>
    <row r="334" spans="2:53" x14ac:dyDescent="0.25">
      <c r="B334" s="112">
        <v>11</v>
      </c>
      <c r="C334" s="4">
        <v>0</v>
      </c>
      <c r="D334" s="4">
        <v>0</v>
      </c>
      <c r="E334" s="4">
        <v>0</v>
      </c>
      <c r="F334" s="4">
        <v>0</v>
      </c>
      <c r="G334" s="4">
        <v>0</v>
      </c>
      <c r="H334" s="4">
        <v>0</v>
      </c>
      <c r="I334" s="4">
        <v>0</v>
      </c>
      <c r="J334" s="4">
        <v>0</v>
      </c>
      <c r="K334" s="4">
        <v>0</v>
      </c>
      <c r="L334" s="4">
        <v>0</v>
      </c>
      <c r="M334" s="4">
        <v>0</v>
      </c>
      <c r="N334" s="4">
        <v>97.720506889268847</v>
      </c>
      <c r="O334" s="4">
        <v>0.25407331791210364</v>
      </c>
      <c r="P334" s="4">
        <v>0.26450595922759268</v>
      </c>
      <c r="Q334" s="4">
        <v>6.977806827484713E-2</v>
      </c>
      <c r="R334" s="4">
        <v>1.0734403899675771E-3</v>
      </c>
      <c r="S334" s="4">
        <v>3.7634590081532673E-4</v>
      </c>
      <c r="T334" s="4">
        <v>3.9129130507055826E-2</v>
      </c>
      <c r="U334" s="4">
        <v>0.11743432915773913</v>
      </c>
      <c r="V334" s="4">
        <v>0.22551115995963658</v>
      </c>
      <c r="W334" s="4">
        <v>0.32424057343530704</v>
      </c>
      <c r="X334" s="4">
        <v>0.4329051162227186</v>
      </c>
      <c r="Y334" s="4">
        <v>0.51230424955354747</v>
      </c>
      <c r="Z334" s="4">
        <v>0.57206875721514117</v>
      </c>
      <c r="AA334" s="4">
        <v>0.62188051113777676</v>
      </c>
      <c r="AB334" s="4">
        <v>0.64233531151278311</v>
      </c>
      <c r="AC334" s="4">
        <v>0.6432692275539954</v>
      </c>
      <c r="AD334" s="4">
        <v>0.6345221976299249</v>
      </c>
      <c r="AE334" s="4">
        <v>0.62603001930667546</v>
      </c>
      <c r="AF334" s="4">
        <v>0.63750668896906793</v>
      </c>
      <c r="AG334" s="4">
        <v>0.6593669803705321</v>
      </c>
      <c r="AH334" s="4">
        <v>0.74050443796650778</v>
      </c>
      <c r="AI334" s="4">
        <v>0.89084887196103812</v>
      </c>
      <c r="AJ334" s="4">
        <v>1.1301371116756609</v>
      </c>
      <c r="AK334" s="4">
        <v>1.4975626185498043</v>
      </c>
      <c r="AL334" s="4">
        <v>2.0128980843346436</v>
      </c>
      <c r="AM334" s="4">
        <v>2.7155156241272809</v>
      </c>
      <c r="AN334" s="4">
        <v>3.6351318717751271</v>
      </c>
      <c r="AO334" s="4">
        <v>4.8211537587755382</v>
      </c>
      <c r="AP334" s="4">
        <v>6.3134762029583982</v>
      </c>
      <c r="AQ334" s="4">
        <v>8.1717814402716602</v>
      </c>
      <c r="AR334" s="4">
        <v>10.417020741013278</v>
      </c>
      <c r="AS334" s="4">
        <v>13.119182691204994</v>
      </c>
      <c r="AT334" s="4">
        <v>16.338884867247831</v>
      </c>
      <c r="AU334" s="4">
        <v>20.05914030678537</v>
      </c>
      <c r="AV334" s="4">
        <v>0.34822247709566945</v>
      </c>
      <c r="AW334" s="4">
        <v>0.31265853966564239</v>
      </c>
      <c r="AX334" s="4">
        <v>0.26826635713457148</v>
      </c>
      <c r="AY334" s="4">
        <v>0.3157193014656392</v>
      </c>
      <c r="AZ334" s="4">
        <v>0.41367822100163926</v>
      </c>
      <c r="BA334" s="61">
        <v>0.53968916709774495</v>
      </c>
    </row>
    <row r="335" spans="2:53" x14ac:dyDescent="0.25">
      <c r="B335" s="112">
        <v>12</v>
      </c>
      <c r="C335" s="4">
        <v>0</v>
      </c>
      <c r="D335" s="4">
        <v>0</v>
      </c>
      <c r="E335" s="4">
        <v>0</v>
      </c>
      <c r="F335" s="4">
        <v>0</v>
      </c>
      <c r="G335" s="4">
        <v>0</v>
      </c>
      <c r="H335" s="4">
        <v>0</v>
      </c>
      <c r="I335" s="4">
        <v>0</v>
      </c>
      <c r="J335" s="4">
        <v>0</v>
      </c>
      <c r="K335" s="4">
        <v>0</v>
      </c>
      <c r="L335" s="4">
        <v>0</v>
      </c>
      <c r="M335" s="4">
        <v>0</v>
      </c>
      <c r="N335" s="4">
        <v>0</v>
      </c>
      <c r="O335" s="4">
        <v>97.140681886754507</v>
      </c>
      <c r="P335" s="4">
        <v>0.25256577290556631</v>
      </c>
      <c r="Q335" s="4">
        <v>0.26293651210378699</v>
      </c>
      <c r="R335" s="4">
        <v>6.9364039839047528E-2</v>
      </c>
      <c r="S335" s="4">
        <v>1.0670711272956466E-3</v>
      </c>
      <c r="T335" s="4">
        <v>3.7411285096905673E-4</v>
      </c>
      <c r="U335" s="4">
        <v>3.8896957661080457E-2</v>
      </c>
      <c r="V335" s="4">
        <v>0.11673753211516635</v>
      </c>
      <c r="W335" s="4">
        <v>0.22417308862688373</v>
      </c>
      <c r="X335" s="4">
        <v>0.32231669074893898</v>
      </c>
      <c r="Y335" s="4">
        <v>0.43033647205484976</v>
      </c>
      <c r="Z335" s="4">
        <v>0.50926449032345988</v>
      </c>
      <c r="AA335" s="4">
        <v>0.56867438504956791</v>
      </c>
      <c r="AB335" s="4">
        <v>0.61819058073920985</v>
      </c>
      <c r="AC335" s="4">
        <v>0.63852401247772006</v>
      </c>
      <c r="AD335" s="4">
        <v>0.63945238712451902</v>
      </c>
      <c r="AE335" s="4">
        <v>0.63075725773605928</v>
      </c>
      <c r="AF335" s="4">
        <v>0.62231546778546953</v>
      </c>
      <c r="AG335" s="4">
        <v>0.63372404058439213</v>
      </c>
      <c r="AH335" s="4">
        <v>0.65545462386296272</v>
      </c>
      <c r="AI335" s="4">
        <v>0.73611065204302362</v>
      </c>
      <c r="AJ335" s="4">
        <v>0.88556301676167848</v>
      </c>
      <c r="AK335" s="4">
        <v>1.1234314387879689</v>
      </c>
      <c r="AL335" s="4">
        <v>1.4886768250075137</v>
      </c>
      <c r="AM335" s="4">
        <v>2.0009545458291282</v>
      </c>
      <c r="AN335" s="4">
        <v>2.6994031017539424</v>
      </c>
      <c r="AO335" s="4">
        <v>3.6135628028684303</v>
      </c>
      <c r="AP335" s="4">
        <v>4.7925474244523683</v>
      </c>
      <c r="AQ335" s="4">
        <v>6.276015167687647</v>
      </c>
      <c r="AR335" s="4">
        <v>8.1232941437462625</v>
      </c>
      <c r="AS335" s="4">
        <v>10.355211308483479</v>
      </c>
      <c r="AT335" s="4">
        <v>13.041339970377383</v>
      </c>
      <c r="AU335" s="4">
        <v>16.241938031206871</v>
      </c>
      <c r="AV335" s="4">
        <v>19.940119320821832</v>
      </c>
      <c r="AW335" s="4">
        <v>0.3461562976919304</v>
      </c>
      <c r="AX335" s="4">
        <v>0.31080337902107896</v>
      </c>
      <c r="AY335" s="4">
        <v>0.26667459767535867</v>
      </c>
      <c r="AZ335" s="4">
        <v>0.31384597977919343</v>
      </c>
      <c r="BA335" s="61">
        <v>0.41122365969032515</v>
      </c>
    </row>
    <row r="336" spans="2:53" x14ac:dyDescent="0.25">
      <c r="B336" s="112">
        <v>13</v>
      </c>
      <c r="C336" s="4">
        <v>0</v>
      </c>
      <c r="D336" s="4">
        <v>0</v>
      </c>
      <c r="E336" s="4">
        <v>0</v>
      </c>
      <c r="F336" s="4">
        <v>0</v>
      </c>
      <c r="G336" s="4">
        <v>0</v>
      </c>
      <c r="H336" s="4">
        <v>0</v>
      </c>
      <c r="I336" s="4">
        <v>0</v>
      </c>
      <c r="J336" s="4">
        <v>0</v>
      </c>
      <c r="K336" s="4">
        <v>0</v>
      </c>
      <c r="L336" s="4">
        <v>0</v>
      </c>
      <c r="M336" s="4">
        <v>0</v>
      </c>
      <c r="N336" s="4">
        <v>0</v>
      </c>
      <c r="O336" s="4">
        <v>0</v>
      </c>
      <c r="P336" s="4">
        <v>96.510871970230312</v>
      </c>
      <c r="Q336" s="4">
        <v>0.25092826712260341</v>
      </c>
      <c r="R336" s="4">
        <v>0.26123176781413598</v>
      </c>
      <c r="S336" s="4">
        <v>6.8914319296713475E-2</v>
      </c>
      <c r="T336" s="4">
        <v>1.0601527902554463E-3</v>
      </c>
      <c r="U336" s="4">
        <v>3.716872968256945E-4</v>
      </c>
      <c r="V336" s="4">
        <v>3.8644769914589969E-2</v>
      </c>
      <c r="W336" s="4">
        <v>0.11598066636202696</v>
      </c>
      <c r="X336" s="4">
        <v>0.22271966631716944</v>
      </c>
      <c r="Y336" s="4">
        <v>0.32022695610684954</v>
      </c>
      <c r="Z336" s="4">
        <v>0.42754639304492326</v>
      </c>
      <c r="AA336" s="4">
        <v>0.50596268288388202</v>
      </c>
      <c r="AB336" s="4">
        <v>0.56498739459385905</v>
      </c>
      <c r="AC336" s="4">
        <v>0.61418255289249069</v>
      </c>
      <c r="AD336" s="4">
        <v>0.6343841531810136</v>
      </c>
      <c r="AE336" s="4">
        <v>0.63530650872698435</v>
      </c>
      <c r="AF336" s="4">
        <v>0.62666775405823982</v>
      </c>
      <c r="AG336" s="4">
        <v>0.61828069630553906</v>
      </c>
      <c r="AH336" s="4">
        <v>0.62961530182172698</v>
      </c>
      <c r="AI336" s="4">
        <v>0.65120499524267184</v>
      </c>
      <c r="AJ336" s="4">
        <v>0.73133809147096329</v>
      </c>
      <c r="AK336" s="4">
        <v>0.87982148438996022</v>
      </c>
      <c r="AL336" s="4">
        <v>1.1161476906513381</v>
      </c>
      <c r="AM336" s="4">
        <v>1.479025014780543</v>
      </c>
      <c r="AN336" s="4">
        <v>1.9879813919352067</v>
      </c>
      <c r="AO336" s="4">
        <v>2.6819015688311785</v>
      </c>
      <c r="AP336" s="4">
        <v>3.5901343314697773</v>
      </c>
      <c r="AQ336" s="4">
        <v>4.7614750268254769</v>
      </c>
      <c r="AR336" s="4">
        <v>6.2353247328245907</v>
      </c>
      <c r="AS336" s="4">
        <v>8.0706269078652273</v>
      </c>
      <c r="AT336" s="4">
        <v>10.288073476597665</v>
      </c>
      <c r="AU336" s="4">
        <v>12.956786670168082</v>
      </c>
      <c r="AV336" s="4">
        <v>16.136633709300312</v>
      </c>
      <c r="AW336" s="4">
        <v>19.810837905033853</v>
      </c>
      <c r="AX336" s="4">
        <v>0.34391199937407596</v>
      </c>
      <c r="AY336" s="4">
        <v>0.30878829073474284</v>
      </c>
      <c r="AZ336" s="4">
        <v>0.2649456175731103</v>
      </c>
      <c r="BA336" s="61">
        <v>0.31181116484391613</v>
      </c>
    </row>
    <row r="337" spans="2:53" x14ac:dyDescent="0.25">
      <c r="B337" s="112">
        <v>14</v>
      </c>
      <c r="C337" s="4">
        <v>0</v>
      </c>
      <c r="D337" s="4">
        <v>0</v>
      </c>
      <c r="E337" s="4">
        <v>0</v>
      </c>
      <c r="F337" s="4">
        <v>0</v>
      </c>
      <c r="G337" s="4">
        <v>0</v>
      </c>
      <c r="H337" s="4">
        <v>0</v>
      </c>
      <c r="I337" s="4">
        <v>0</v>
      </c>
      <c r="J337" s="4">
        <v>0</v>
      </c>
      <c r="K337" s="4">
        <v>0</v>
      </c>
      <c r="L337" s="4">
        <v>0</v>
      </c>
      <c r="M337" s="4">
        <v>0</v>
      </c>
      <c r="N337" s="4">
        <v>0</v>
      </c>
      <c r="O337" s="4">
        <v>0</v>
      </c>
      <c r="P337" s="4">
        <v>0</v>
      </c>
      <c r="Q337" s="4">
        <v>95.861068088102172</v>
      </c>
      <c r="R337" s="4">
        <v>0.24923877702907021</v>
      </c>
      <c r="S337" s="4">
        <v>0.25947290465814687</v>
      </c>
      <c r="T337" s="4">
        <v>6.8450321911765644E-2</v>
      </c>
      <c r="U337" s="4">
        <v>1.0530148234679381E-3</v>
      </c>
      <c r="V337" s="4">
        <v>3.6918474096349536E-4</v>
      </c>
      <c r="W337" s="4">
        <v>3.8384576207893428E-2</v>
      </c>
      <c r="X337" s="4">
        <v>0.11519977312466091</v>
      </c>
      <c r="Y337" s="4">
        <v>0.22122010361667055</v>
      </c>
      <c r="Z337" s="4">
        <v>0.31807088068247152</v>
      </c>
      <c r="AA337" s="4">
        <v>0.42466774009817371</v>
      </c>
      <c r="AB337" s="4">
        <v>0.50255605616050802</v>
      </c>
      <c r="AC337" s="4">
        <v>0.56118335682209597</v>
      </c>
      <c r="AD337" s="4">
        <v>0.61004728606651049</v>
      </c>
      <c r="AE337" s="4">
        <v>0.63011286977964975</v>
      </c>
      <c r="AF337" s="4">
        <v>0.63102901514222631</v>
      </c>
      <c r="AG337" s="4">
        <v>0.62244842486683871</v>
      </c>
      <c r="AH337" s="4">
        <v>0.61411783684211863</v>
      </c>
      <c r="AI337" s="4">
        <v>0.62537612690786615</v>
      </c>
      <c r="AJ337" s="4">
        <v>0.64682045777729225</v>
      </c>
      <c r="AK337" s="4">
        <v>0.72641402103947239</v>
      </c>
      <c r="AL337" s="4">
        <v>0.87389768114929856</v>
      </c>
      <c r="AM337" s="4">
        <v>1.1086327124151316</v>
      </c>
      <c r="AN337" s="4">
        <v>1.4690667978797003</v>
      </c>
      <c r="AO337" s="4">
        <v>1.9745963918859226</v>
      </c>
      <c r="AP337" s="4">
        <v>2.663844431688644</v>
      </c>
      <c r="AQ337" s="4">
        <v>3.5659620990743415</v>
      </c>
      <c r="AR337" s="4">
        <v>4.729416203877097</v>
      </c>
      <c r="AS337" s="4">
        <v>6.193342538124611</v>
      </c>
      <c r="AT337" s="4">
        <v>8.0162876962419372</v>
      </c>
      <c r="AU337" s="4">
        <v>10.218804284969442</v>
      </c>
      <c r="AV337" s="4">
        <v>12.869549138206104</v>
      </c>
      <c r="AW337" s="4">
        <v>16.027986393047513</v>
      </c>
      <c r="AX337" s="4">
        <v>19.677452317316099</v>
      </c>
      <c r="AY337" s="4">
        <v>0.34159645349057532</v>
      </c>
      <c r="AZ337" s="4">
        <v>0.30670923139169765</v>
      </c>
      <c r="BA337" s="61">
        <v>0.26316174921364766</v>
      </c>
    </row>
    <row r="338" spans="2:53" x14ac:dyDescent="0.25">
      <c r="B338" s="112">
        <v>15</v>
      </c>
      <c r="C338" s="4">
        <v>0</v>
      </c>
      <c r="D338" s="4">
        <v>0</v>
      </c>
      <c r="E338" s="4">
        <v>0</v>
      </c>
      <c r="F338" s="4">
        <v>0</v>
      </c>
      <c r="G338" s="4">
        <v>0</v>
      </c>
      <c r="H338" s="4">
        <v>0</v>
      </c>
      <c r="I338" s="4">
        <v>0</v>
      </c>
      <c r="J338" s="4">
        <v>0</v>
      </c>
      <c r="K338" s="4">
        <v>0</v>
      </c>
      <c r="L338" s="4">
        <v>0</v>
      </c>
      <c r="M338" s="4">
        <v>0</v>
      </c>
      <c r="N338" s="4">
        <v>0</v>
      </c>
      <c r="O338" s="4">
        <v>0</v>
      </c>
      <c r="P338" s="4">
        <v>0</v>
      </c>
      <c r="Q338" s="4">
        <v>0</v>
      </c>
      <c r="R338" s="4">
        <v>95.211264205974047</v>
      </c>
      <c r="S338" s="4">
        <v>0.24754928693553707</v>
      </c>
      <c r="T338" s="4">
        <v>0.25771404150215782</v>
      </c>
      <c r="U338" s="4">
        <v>6.7986324526817812E-2</v>
      </c>
      <c r="V338" s="4">
        <v>1.04587685668043E-3</v>
      </c>
      <c r="W338" s="4">
        <v>3.6668218510129628E-4</v>
      </c>
      <c r="X338" s="4">
        <v>3.8124382501196895E-2</v>
      </c>
      <c r="Y338" s="4">
        <v>0.11441887988729488</v>
      </c>
      <c r="Z338" s="4">
        <v>0.21972054091617171</v>
      </c>
      <c r="AA338" s="4">
        <v>0.31591480525809357</v>
      </c>
      <c r="AB338" s="4">
        <v>0.42178908715142421</v>
      </c>
      <c r="AC338" s="4">
        <v>0.49914942943713408</v>
      </c>
      <c r="AD338" s="4">
        <v>0.55737931905033289</v>
      </c>
      <c r="AE338" s="4">
        <v>0.6059120192405304</v>
      </c>
      <c r="AF338" s="4">
        <v>0.62584158637828602</v>
      </c>
      <c r="AG338" s="4">
        <v>0.62675152155746838</v>
      </c>
      <c r="AH338" s="4">
        <v>0.61822909567543771</v>
      </c>
      <c r="AI338" s="4">
        <v>0.6099549773786983</v>
      </c>
      <c r="AJ338" s="4">
        <v>0.62113695199400543</v>
      </c>
      <c r="AK338" s="4">
        <v>0.64243592031191277</v>
      </c>
      <c r="AL338" s="4">
        <v>0.7214899506079816</v>
      </c>
      <c r="AM338" s="4">
        <v>0.867973877908637</v>
      </c>
      <c r="AN338" s="4">
        <v>1.1011177341789253</v>
      </c>
      <c r="AO338" s="4">
        <v>1.4591085809788578</v>
      </c>
      <c r="AP338" s="4">
        <v>1.9612113918366387</v>
      </c>
      <c r="AQ338" s="4">
        <v>2.6457872945461101</v>
      </c>
      <c r="AR338" s="4">
        <v>3.5417898666789061</v>
      </c>
      <c r="AS338" s="4">
        <v>4.6973573809287181</v>
      </c>
      <c r="AT338" s="4">
        <v>6.1513603434246322</v>
      </c>
      <c r="AU338" s="4">
        <v>7.9619484846186479</v>
      </c>
      <c r="AV338" s="4">
        <v>10.149535093341223</v>
      </c>
      <c r="AW338" s="4">
        <v>12.782311606244129</v>
      </c>
      <c r="AX338" s="4">
        <v>15.919339076794715</v>
      </c>
      <c r="AY338" s="4">
        <v>19.544066729598349</v>
      </c>
      <c r="AZ338" s="4">
        <v>0.33928090760707474</v>
      </c>
      <c r="BA338" s="61">
        <v>0.3046301720486525</v>
      </c>
    </row>
    <row r="339" spans="2:53" x14ac:dyDescent="0.25">
      <c r="B339" s="112">
        <v>16</v>
      </c>
      <c r="C339" s="4">
        <v>0</v>
      </c>
      <c r="D339" s="4">
        <v>0</v>
      </c>
      <c r="E339" s="4">
        <v>0</v>
      </c>
      <c r="F339" s="4">
        <v>0</v>
      </c>
      <c r="G339" s="4">
        <v>0</v>
      </c>
      <c r="H339" s="4">
        <v>0</v>
      </c>
      <c r="I339" s="4">
        <v>0</v>
      </c>
      <c r="J339" s="4">
        <v>0</v>
      </c>
      <c r="K339" s="4">
        <v>0</v>
      </c>
      <c r="L339" s="4">
        <v>0</v>
      </c>
      <c r="M339" s="4">
        <v>0</v>
      </c>
      <c r="N339" s="4">
        <v>0</v>
      </c>
      <c r="O339" s="4">
        <v>0</v>
      </c>
      <c r="P339" s="4">
        <v>0</v>
      </c>
      <c r="Q339" s="4">
        <v>0</v>
      </c>
      <c r="R339" s="4">
        <v>0</v>
      </c>
      <c r="S339" s="4">
        <v>94.571457306647886</v>
      </c>
      <c r="T339" s="4">
        <v>0.24588578899728902</v>
      </c>
      <c r="U339" s="4">
        <v>0.25598223777933776</v>
      </c>
      <c r="V339" s="4">
        <v>6.7529465563176863E-2</v>
      </c>
      <c r="W339" s="4">
        <v>1.0388487047665758E-3</v>
      </c>
      <c r="X339" s="4">
        <v>3.6421813009851559E-4</v>
      </c>
      <c r="Y339" s="4">
        <v>3.7868191774603384E-2</v>
      </c>
      <c r="Z339" s="4">
        <v>0.11365000039204215</v>
      </c>
      <c r="AA339" s="4">
        <v>0.21824404841106512</v>
      </c>
      <c r="AB339" s="4">
        <v>0.31379190022485981</v>
      </c>
      <c r="AC339" s="4">
        <v>0.41895472117308619</v>
      </c>
      <c r="AD339" s="4">
        <v>0.49579521235565815</v>
      </c>
      <c r="AE339" s="4">
        <v>0.55363380493659686</v>
      </c>
      <c r="AF339" s="4">
        <v>0.60184037190418072</v>
      </c>
      <c r="AG339" s="4">
        <v>0.62163601502925092</v>
      </c>
      <c r="AH339" s="4">
        <v>0.62253983556632198</v>
      </c>
      <c r="AI339" s="4">
        <v>0.61407467924082748</v>
      </c>
      <c r="AJ339" s="4">
        <v>0.60585616190702285</v>
      </c>
      <c r="AK339" s="4">
        <v>0.61696299515574249</v>
      </c>
      <c r="AL339" s="4">
        <v>0.63811883726907759</v>
      </c>
      <c r="AM339" s="4">
        <v>0.71664163510620593</v>
      </c>
      <c r="AN339" s="4">
        <v>0.86214121010244704</v>
      </c>
      <c r="AO339" s="4">
        <v>1.0937183709925067</v>
      </c>
      <c r="AP339" s="4">
        <v>1.449303567414951</v>
      </c>
      <c r="AQ339" s="4">
        <v>1.9480323148650358</v>
      </c>
      <c r="AR339" s="4">
        <v>2.6280079595134609</v>
      </c>
      <c r="AS339" s="4">
        <v>3.5179895147818616</v>
      </c>
      <c r="AT339" s="4">
        <v>4.665791770641083</v>
      </c>
      <c r="AU339" s="4">
        <v>6.1100240286431138</v>
      </c>
      <c r="AV339" s="4">
        <v>7.9084452608664852</v>
      </c>
      <c r="AW339" s="4">
        <v>10.081331581584205</v>
      </c>
      <c r="AX339" s="4">
        <v>12.696416190158489</v>
      </c>
      <c r="AY339" s="4">
        <v>15.812363257715036</v>
      </c>
      <c r="AZ339" s="4">
        <v>19.412733227845482</v>
      </c>
      <c r="BA339" s="61">
        <v>0.33700098550639718</v>
      </c>
    </row>
    <row r="340" spans="2:53" x14ac:dyDescent="0.25">
      <c r="B340" s="112">
        <v>17</v>
      </c>
      <c r="C340" s="4">
        <v>0</v>
      </c>
      <c r="D340" s="4">
        <v>0</v>
      </c>
      <c r="E340" s="4">
        <v>0</v>
      </c>
      <c r="F340" s="4">
        <v>0</v>
      </c>
      <c r="G340" s="4">
        <v>0</v>
      </c>
      <c r="H340" s="4">
        <v>0</v>
      </c>
      <c r="I340" s="4">
        <v>0</v>
      </c>
      <c r="J340" s="4">
        <v>0</v>
      </c>
      <c r="K340" s="4">
        <v>0</v>
      </c>
      <c r="L340" s="4">
        <v>0</v>
      </c>
      <c r="M340" s="4">
        <v>0</v>
      </c>
      <c r="N340" s="4">
        <v>0</v>
      </c>
      <c r="O340" s="4">
        <v>0</v>
      </c>
      <c r="P340" s="4">
        <v>0</v>
      </c>
      <c r="Q340" s="4">
        <v>0</v>
      </c>
      <c r="R340" s="4">
        <v>0</v>
      </c>
      <c r="S340" s="4">
        <v>0</v>
      </c>
      <c r="T340" s="4">
        <v>93.941647390123705</v>
      </c>
      <c r="U340" s="4">
        <v>0.2442482832143261</v>
      </c>
      <c r="V340" s="4">
        <v>0.25427749348968676</v>
      </c>
      <c r="W340" s="4">
        <v>6.707974502084281E-2</v>
      </c>
      <c r="X340" s="4">
        <v>1.0319303677263755E-3</v>
      </c>
      <c r="Y340" s="4">
        <v>3.6179257595515341E-4</v>
      </c>
      <c r="Z340" s="4">
        <v>3.7616004028112895E-2</v>
      </c>
      <c r="AA340" s="4">
        <v>0.11289313463890276</v>
      </c>
      <c r="AB340" s="4">
        <v>0.21679062610135083</v>
      </c>
      <c r="AC340" s="4">
        <v>0.31170216558277036</v>
      </c>
      <c r="AD340" s="4">
        <v>0.41616464216315974</v>
      </c>
      <c r="AE340" s="4">
        <v>0.49249340491608029</v>
      </c>
      <c r="AF340" s="4">
        <v>0.549946814480888</v>
      </c>
      <c r="AG340" s="4">
        <v>0.59783234405746155</v>
      </c>
      <c r="AH340" s="4">
        <v>0.61749615573254446</v>
      </c>
      <c r="AI340" s="4">
        <v>0.61839395716878731</v>
      </c>
      <c r="AJ340" s="4">
        <v>0.60998517556300802</v>
      </c>
      <c r="AK340" s="4">
        <v>0.60182139042709237</v>
      </c>
      <c r="AL340" s="4">
        <v>0.61285425639307745</v>
      </c>
      <c r="AM340" s="4">
        <v>0.63386920864878671</v>
      </c>
      <c r="AN340" s="4">
        <v>0.71186907453414561</v>
      </c>
      <c r="AO340" s="4">
        <v>0.85639967773072889</v>
      </c>
      <c r="AP340" s="4">
        <v>1.0864346228558759</v>
      </c>
      <c r="AQ340" s="4">
        <v>1.4396517571879803</v>
      </c>
      <c r="AR340" s="4">
        <v>1.9350591609711143</v>
      </c>
      <c r="AS340" s="4">
        <v>2.610506426590697</v>
      </c>
      <c r="AT340" s="4">
        <v>3.4945610433832086</v>
      </c>
      <c r="AU340" s="4">
        <v>4.6347193730141925</v>
      </c>
      <c r="AV340" s="4">
        <v>6.0693335937800574</v>
      </c>
      <c r="AW340" s="4">
        <v>7.855778024985451</v>
      </c>
      <c r="AX340" s="4">
        <v>10.014193749698391</v>
      </c>
      <c r="AY340" s="4">
        <v>12.611862889949188</v>
      </c>
      <c r="AZ340" s="4">
        <v>15.707058935808478</v>
      </c>
      <c r="BA340" s="61">
        <v>19.283451812057503</v>
      </c>
    </row>
    <row r="341" spans="2:53" x14ac:dyDescent="0.25">
      <c r="B341" s="112">
        <v>18</v>
      </c>
      <c r="C341" s="4">
        <v>0</v>
      </c>
      <c r="D341" s="4">
        <v>0</v>
      </c>
      <c r="E341" s="4">
        <v>0</v>
      </c>
      <c r="F341" s="4">
        <v>0</v>
      </c>
      <c r="G341" s="4">
        <v>0</v>
      </c>
      <c r="H341" s="4">
        <v>0</v>
      </c>
      <c r="I341" s="4">
        <v>0</v>
      </c>
      <c r="J341" s="4">
        <v>0</v>
      </c>
      <c r="K341" s="4">
        <v>0</v>
      </c>
      <c r="L341" s="4">
        <v>0</v>
      </c>
      <c r="M341" s="4">
        <v>0</v>
      </c>
      <c r="N341" s="4">
        <v>0</v>
      </c>
      <c r="O341" s="4">
        <v>0</v>
      </c>
      <c r="P341" s="4">
        <v>0</v>
      </c>
      <c r="Q341" s="4">
        <v>0</v>
      </c>
      <c r="R341" s="4">
        <v>0</v>
      </c>
      <c r="S341" s="4">
        <v>0</v>
      </c>
      <c r="T341" s="4">
        <v>0</v>
      </c>
      <c r="U341" s="4">
        <v>93.301840490797545</v>
      </c>
      <c r="V341" s="4">
        <v>0.24258478527607805</v>
      </c>
      <c r="W341" s="4">
        <v>0.2525456897668667</v>
      </c>
      <c r="X341" s="4">
        <v>6.6622886057201861E-2</v>
      </c>
      <c r="Y341" s="4">
        <v>1.0249022158125213E-3</v>
      </c>
      <c r="Z341" s="4">
        <v>3.5932852095237278E-4</v>
      </c>
      <c r="AA341" s="4">
        <v>3.7359813301519385E-2</v>
      </c>
      <c r="AB341" s="4">
        <v>0.11212425514365004</v>
      </c>
      <c r="AC341" s="4">
        <v>0.21531413359624427</v>
      </c>
      <c r="AD341" s="4">
        <v>0.30957926054953666</v>
      </c>
      <c r="AE341" s="4">
        <v>0.41333027618482171</v>
      </c>
      <c r="AF341" s="4">
        <v>0.48913918783460436</v>
      </c>
      <c r="AG341" s="4">
        <v>0.54620130036715209</v>
      </c>
      <c r="AH341" s="4">
        <v>0.59376069672111187</v>
      </c>
      <c r="AI341" s="4">
        <v>0.61329058438350936</v>
      </c>
      <c r="AJ341" s="4">
        <v>0.6141822711776409</v>
      </c>
      <c r="AK341" s="4">
        <v>0.60583075912839779</v>
      </c>
      <c r="AL341" s="4">
        <v>0.59772257495541692</v>
      </c>
      <c r="AM341" s="4">
        <v>0.60868029955481451</v>
      </c>
      <c r="AN341" s="4">
        <v>0.62955212560595153</v>
      </c>
      <c r="AO341" s="4">
        <v>0.70702075903237005</v>
      </c>
      <c r="AP341" s="4">
        <v>0.85056700992453893</v>
      </c>
      <c r="AQ341" s="4">
        <v>1.0790352596694572</v>
      </c>
      <c r="AR341" s="4">
        <v>1.4298467436240736</v>
      </c>
      <c r="AS341" s="4">
        <v>1.9218800839995116</v>
      </c>
      <c r="AT341" s="4">
        <v>2.5927270915580478</v>
      </c>
      <c r="AU341" s="4">
        <v>3.4707606914861642</v>
      </c>
      <c r="AV341" s="4">
        <v>4.6031537627265573</v>
      </c>
      <c r="AW341" s="4">
        <v>6.0279972789985399</v>
      </c>
      <c r="AX341" s="4">
        <v>7.8022748012332883</v>
      </c>
      <c r="AY341" s="4">
        <v>9.9459902379413734</v>
      </c>
      <c r="AZ341" s="4">
        <v>12.525967473863549</v>
      </c>
      <c r="BA341" s="61">
        <v>15.600083116728799</v>
      </c>
    </row>
    <row r="342" spans="2:53" x14ac:dyDescent="0.25">
      <c r="B342" s="112">
        <v>19</v>
      </c>
      <c r="C342" s="4">
        <v>0</v>
      </c>
      <c r="D342" s="4">
        <v>0</v>
      </c>
      <c r="E342" s="4">
        <v>0</v>
      </c>
      <c r="F342" s="4">
        <v>0</v>
      </c>
      <c r="G342" s="4">
        <v>0</v>
      </c>
      <c r="H342" s="4">
        <v>0</v>
      </c>
      <c r="I342" s="4">
        <v>0</v>
      </c>
      <c r="J342" s="4">
        <v>0</v>
      </c>
      <c r="K342" s="4">
        <v>0</v>
      </c>
      <c r="L342" s="4">
        <v>0</v>
      </c>
      <c r="M342" s="4">
        <v>0</v>
      </c>
      <c r="N342" s="4">
        <v>0</v>
      </c>
      <c r="O342" s="4">
        <v>0</v>
      </c>
      <c r="P342" s="4">
        <v>0</v>
      </c>
      <c r="Q342" s="4">
        <v>0</v>
      </c>
      <c r="R342" s="4">
        <v>0</v>
      </c>
      <c r="S342" s="4">
        <v>0</v>
      </c>
      <c r="T342" s="4">
        <v>0</v>
      </c>
      <c r="U342" s="4">
        <v>0</v>
      </c>
      <c r="V342" s="4">
        <v>92.64203962586744</v>
      </c>
      <c r="W342" s="4">
        <v>0.24086930302725973</v>
      </c>
      <c r="X342" s="4">
        <v>0.25075976717770854</v>
      </c>
      <c r="Y342" s="4">
        <v>6.6151750250947133E-2</v>
      </c>
      <c r="Z342" s="4">
        <v>1.0176544341513592E-3</v>
      </c>
      <c r="AA342" s="4">
        <v>3.5678746423075519E-4</v>
      </c>
      <c r="AB342" s="4">
        <v>3.7095616614719822E-2</v>
      </c>
      <c r="AC342" s="4">
        <v>0.11133134816417067</v>
      </c>
      <c r="AD342" s="4">
        <v>0.2137915007003531</v>
      </c>
      <c r="AE342" s="4">
        <v>0.30739001473401434</v>
      </c>
      <c r="AF342" s="4">
        <v>0.41040733626966064</v>
      </c>
      <c r="AG342" s="4">
        <v>0.4856801514693323</v>
      </c>
      <c r="AH342" s="4">
        <v>0.54233873893736184</v>
      </c>
      <c r="AI342" s="4">
        <v>0.58956181040550126</v>
      </c>
      <c r="AJ342" s="4">
        <v>0.60895358892981688</v>
      </c>
      <c r="AK342" s="4">
        <v>0.60983896999927112</v>
      </c>
      <c r="AL342" s="4">
        <v>0.60154651718020591</v>
      </c>
      <c r="AM342" s="4">
        <v>0.59349567150025162</v>
      </c>
      <c r="AN342" s="4">
        <v>0.60437590656535578</v>
      </c>
      <c r="AO342" s="4">
        <v>0.62510013371802764</v>
      </c>
      <c r="AP342" s="4">
        <v>0.70202093367116392</v>
      </c>
      <c r="AQ342" s="4">
        <v>0.84455207124940557</v>
      </c>
      <c r="AR342" s="4">
        <v>1.0714046663834629</v>
      </c>
      <c r="AS342" s="4">
        <v>1.4197353233862948</v>
      </c>
      <c r="AT342" s="4">
        <v>1.9082891608725461</v>
      </c>
      <c r="AU342" s="4">
        <v>2.5743921523056281</v>
      </c>
      <c r="AV342" s="4">
        <v>3.4462165785923369</v>
      </c>
      <c r="AW342" s="4">
        <v>4.5706017271174328</v>
      </c>
      <c r="AX342" s="4">
        <v>5.985369204380099</v>
      </c>
      <c r="AY342" s="4">
        <v>7.7470996017388707</v>
      </c>
      <c r="AZ342" s="4">
        <v>9.8756553664419471</v>
      </c>
      <c r="BA342" s="61">
        <v>12.437387826025233</v>
      </c>
    </row>
    <row r="343" spans="2:53" x14ac:dyDescent="0.25">
      <c r="B343" s="112">
        <v>20</v>
      </c>
      <c r="C343" s="4">
        <v>0</v>
      </c>
      <c r="D343" s="4">
        <v>0</v>
      </c>
      <c r="E343" s="4">
        <v>0</v>
      </c>
      <c r="F343" s="4">
        <v>0</v>
      </c>
      <c r="G343" s="4">
        <v>0</v>
      </c>
      <c r="H343" s="4">
        <v>0</v>
      </c>
      <c r="I343" s="4">
        <v>0</v>
      </c>
      <c r="J343" s="4">
        <v>0</v>
      </c>
      <c r="K343" s="4">
        <v>0</v>
      </c>
      <c r="L343" s="4">
        <v>0</v>
      </c>
      <c r="M343" s="4">
        <v>0</v>
      </c>
      <c r="N343" s="4">
        <v>0</v>
      </c>
      <c r="O343" s="4">
        <v>0</v>
      </c>
      <c r="P343" s="4">
        <v>0</v>
      </c>
      <c r="Q343" s="4">
        <v>0</v>
      </c>
      <c r="R343" s="4">
        <v>0</v>
      </c>
      <c r="S343" s="4">
        <v>0</v>
      </c>
      <c r="T343" s="4">
        <v>0</v>
      </c>
      <c r="U343" s="4">
        <v>0</v>
      </c>
      <c r="V343" s="4">
        <v>0</v>
      </c>
      <c r="W343" s="4">
        <v>91.90226289852157</v>
      </c>
      <c r="X343" s="4">
        <v>0.23894588353616042</v>
      </c>
      <c r="Y343" s="4">
        <v>0.24875736912319787</v>
      </c>
      <c r="Z343" s="4">
        <v>6.5623507074237294E-2</v>
      </c>
      <c r="AA343" s="4">
        <v>1.0095281335009653E-3</v>
      </c>
      <c r="AB343" s="4">
        <v>3.5393840063379007E-4</v>
      </c>
      <c r="AC343" s="4">
        <v>3.6799396087096072E-2</v>
      </c>
      <c r="AD343" s="4">
        <v>0.11044233124778471</v>
      </c>
      <c r="AE343" s="4">
        <v>0.21208430624132363</v>
      </c>
      <c r="AF343" s="4">
        <v>0.30493540578933787</v>
      </c>
      <c r="AG343" s="4">
        <v>0.40713010060720733</v>
      </c>
      <c r="AH343" s="4">
        <v>0.48180183796887577</v>
      </c>
      <c r="AI343" s="4">
        <v>0.53800798824335461</v>
      </c>
      <c r="AJ343" s="4">
        <v>0.58485396817284696</v>
      </c>
      <c r="AK343" s="4">
        <v>0.60409089705749508</v>
      </c>
      <c r="AL343" s="4">
        <v>0.60496920807200816</v>
      </c>
      <c r="AM343" s="4">
        <v>0.59674297317768776</v>
      </c>
      <c r="AN343" s="4">
        <v>0.58875641611112695</v>
      </c>
      <c r="AO343" s="4">
        <v>0.59954976897111423</v>
      </c>
      <c r="AP343" s="4">
        <v>0.62010850644974946</v>
      </c>
      <c r="AQ343" s="4">
        <v>0.69641506887223592</v>
      </c>
      <c r="AR343" s="4">
        <v>0.83780804909849849</v>
      </c>
      <c r="AS343" s="4">
        <v>1.0628491526991664</v>
      </c>
      <c r="AT343" s="4">
        <v>1.4083982764530278</v>
      </c>
      <c r="AU343" s="4">
        <v>1.8930508531241304</v>
      </c>
      <c r="AV343" s="4">
        <v>2.5538347961741277</v>
      </c>
      <c r="AW343" s="4">
        <v>3.4186974217113795</v>
      </c>
      <c r="AX343" s="4">
        <v>4.5341039902223548</v>
      </c>
      <c r="AY343" s="4">
        <v>5.9375740904139693</v>
      </c>
      <c r="AZ343" s="4">
        <v>7.6852364992754332</v>
      </c>
      <c r="BA343" s="61">
        <v>9.7967950559728951</v>
      </c>
    </row>
    <row r="344" spans="2:53" x14ac:dyDescent="0.25">
      <c r="B344" s="112">
        <v>21</v>
      </c>
      <c r="C344" s="4">
        <v>0</v>
      </c>
      <c r="D344" s="4">
        <v>0</v>
      </c>
      <c r="E344" s="4">
        <v>0</v>
      </c>
      <c r="F344" s="4">
        <v>0</v>
      </c>
      <c r="G344" s="4">
        <v>0</v>
      </c>
      <c r="H344" s="4">
        <v>0</v>
      </c>
      <c r="I344" s="4">
        <v>0</v>
      </c>
      <c r="J344" s="4">
        <v>0</v>
      </c>
      <c r="K344" s="4">
        <v>0</v>
      </c>
      <c r="L344" s="4">
        <v>0</v>
      </c>
      <c r="M344" s="4">
        <v>0</v>
      </c>
      <c r="N344" s="4">
        <v>0</v>
      </c>
      <c r="O344" s="4">
        <v>0</v>
      </c>
      <c r="P344" s="4">
        <v>0</v>
      </c>
      <c r="Q344" s="4">
        <v>0</v>
      </c>
      <c r="R344" s="4">
        <v>0</v>
      </c>
      <c r="S344" s="4">
        <v>0</v>
      </c>
      <c r="T344" s="4">
        <v>0</v>
      </c>
      <c r="U344" s="4">
        <v>0</v>
      </c>
      <c r="V344" s="4">
        <v>0</v>
      </c>
      <c r="W344" s="4">
        <v>0</v>
      </c>
      <c r="X344" s="4">
        <v>91.012531429146136</v>
      </c>
      <c r="Y344" s="4">
        <v>0.23663258171578425</v>
      </c>
      <c r="Z344" s="4">
        <v>0.24634907957115126</v>
      </c>
      <c r="AA344" s="4">
        <v>6.4988187577924114E-2</v>
      </c>
      <c r="AB344" s="4">
        <v>9.9975460974576174E-4</v>
      </c>
      <c r="AC344" s="4">
        <v>3.5051182414554821E-4</v>
      </c>
      <c r="AD344" s="4">
        <v>3.644313085792697E-2</v>
      </c>
      <c r="AE344" s="4">
        <v>0.10937310819969891</v>
      </c>
      <c r="AF344" s="4">
        <v>0.2100310588514098</v>
      </c>
      <c r="AG344" s="4">
        <v>0.30198324097749724</v>
      </c>
      <c r="AH344" s="4">
        <v>0.40318856041858103</v>
      </c>
      <c r="AI344" s="4">
        <v>0.47713737983994836</v>
      </c>
      <c r="AJ344" s="4">
        <v>0.53279938267894056</v>
      </c>
      <c r="AK344" s="4">
        <v>0.57919183359573578</v>
      </c>
      <c r="AL344" s="4">
        <v>0.59824252440024317</v>
      </c>
      <c r="AM344" s="4">
        <v>0.59911233224057026</v>
      </c>
      <c r="AN344" s="4">
        <v>0.59096573782330786</v>
      </c>
      <c r="AO344" s="4">
        <v>0.58305650084582827</v>
      </c>
      <c r="AP344" s="4">
        <v>0.59374536024290481</v>
      </c>
      <c r="AQ344" s="4">
        <v>0.61410506284330679</v>
      </c>
      <c r="AR344" s="4">
        <v>0.68967288012757921</v>
      </c>
      <c r="AS344" s="4">
        <v>0.82969699543051567</v>
      </c>
      <c r="AT344" s="4">
        <v>1.0525594132680529</v>
      </c>
      <c r="AU344" s="4">
        <v>1.3947631794657203</v>
      </c>
      <c r="AV344" s="4">
        <v>1.8747236992104952</v>
      </c>
      <c r="AW344" s="4">
        <v>2.5291104083943501</v>
      </c>
      <c r="AX344" s="4">
        <v>3.3856000573545524</v>
      </c>
      <c r="AY344" s="4">
        <v>4.4902080634161123</v>
      </c>
      <c r="AZ344" s="4">
        <v>5.8800907776709215</v>
      </c>
      <c r="BA344" s="61">
        <v>7.6108335787450825</v>
      </c>
    </row>
    <row r="345" spans="2:53" x14ac:dyDescent="0.25">
      <c r="B345" s="112">
        <v>22</v>
      </c>
      <c r="C345" s="4">
        <v>0</v>
      </c>
      <c r="D345" s="4">
        <v>0</v>
      </c>
      <c r="E345" s="4">
        <v>0</v>
      </c>
      <c r="F345" s="4">
        <v>0</v>
      </c>
      <c r="G345" s="4">
        <v>0</v>
      </c>
      <c r="H345" s="4">
        <v>0</v>
      </c>
      <c r="I345" s="4">
        <v>0</v>
      </c>
      <c r="J345" s="4">
        <v>0</v>
      </c>
      <c r="K345" s="4">
        <v>0</v>
      </c>
      <c r="L345" s="4">
        <v>0</v>
      </c>
      <c r="M345" s="4">
        <v>0</v>
      </c>
      <c r="N345" s="4">
        <v>0</v>
      </c>
      <c r="O345" s="4">
        <v>0</v>
      </c>
      <c r="P345" s="4">
        <v>0</v>
      </c>
      <c r="Q345" s="4">
        <v>0</v>
      </c>
      <c r="R345" s="4">
        <v>0</v>
      </c>
      <c r="S345" s="4">
        <v>0</v>
      </c>
      <c r="T345" s="4">
        <v>0</v>
      </c>
      <c r="U345" s="4">
        <v>0</v>
      </c>
      <c r="V345" s="4">
        <v>0</v>
      </c>
      <c r="W345" s="4">
        <v>0</v>
      </c>
      <c r="X345" s="4">
        <v>0</v>
      </c>
      <c r="Y345" s="4">
        <v>89.882872372523394</v>
      </c>
      <c r="Z345" s="4">
        <v>0.23369546816856504</v>
      </c>
      <c r="AA345" s="4">
        <v>0.24329136362304712</v>
      </c>
      <c r="AB345" s="4">
        <v>6.4181545970245571E-2</v>
      </c>
      <c r="AC345" s="4">
        <v>9.8734552902286299E-4</v>
      </c>
      <c r="AD345" s="4">
        <v>3.4616122703126363E-4</v>
      </c>
      <c r="AE345" s="4">
        <v>3.59907941062853E-2</v>
      </c>
      <c r="AF345" s="4">
        <v>0.10801555534089333</v>
      </c>
      <c r="AG345" s="4">
        <v>0.20742412677208102</v>
      </c>
      <c r="AH345" s="4">
        <v>0.29823498677819393</v>
      </c>
      <c r="AI345" s="4">
        <v>0.39818413298807803</v>
      </c>
      <c r="AJ345" s="4">
        <v>0.47121509030546749</v>
      </c>
      <c r="AK345" s="4">
        <v>0.52618620932187554</v>
      </c>
      <c r="AL345" s="4">
        <v>0.57200283126749352</v>
      </c>
      <c r="AM345" s="4">
        <v>0.59081706248710308</v>
      </c>
      <c r="AN345" s="4">
        <v>0.59167607416245249</v>
      </c>
      <c r="AO345" s="4">
        <v>0.58363059630594916</v>
      </c>
      <c r="AP345" s="4">
        <v>0.57581952977865136</v>
      </c>
      <c r="AQ345" s="4">
        <v>0.5863757177003468</v>
      </c>
      <c r="AR345" s="4">
        <v>0.60648271309580093</v>
      </c>
      <c r="AS345" s="4">
        <v>0.6811125730697567</v>
      </c>
      <c r="AT345" s="4">
        <v>0.81939869133521159</v>
      </c>
      <c r="AU345" s="4">
        <v>1.0394949126420325</v>
      </c>
      <c r="AV345" s="4">
        <v>1.3774512023919476</v>
      </c>
      <c r="AW345" s="4">
        <v>1.851454391432509</v>
      </c>
      <c r="AX345" s="4">
        <v>2.4977187699773289</v>
      </c>
      <c r="AY345" s="4">
        <v>3.3435775610363336</v>
      </c>
      <c r="AZ345" s="4">
        <v>4.4344750327520064</v>
      </c>
      <c r="BA345" s="61">
        <v>5.8071063468848036</v>
      </c>
    </row>
    <row r="346" spans="2:53" x14ac:dyDescent="0.25">
      <c r="B346" s="112">
        <v>23</v>
      </c>
      <c r="C346" s="4">
        <v>0</v>
      </c>
      <c r="D346" s="4">
        <v>0</v>
      </c>
      <c r="E346" s="4">
        <v>0</v>
      </c>
      <c r="F346" s="4">
        <v>0</v>
      </c>
      <c r="G346" s="4">
        <v>0</v>
      </c>
      <c r="H346" s="4">
        <v>0</v>
      </c>
      <c r="I346" s="4">
        <v>0</v>
      </c>
      <c r="J346" s="4">
        <v>0</v>
      </c>
      <c r="K346" s="4">
        <v>0</v>
      </c>
      <c r="L346" s="4">
        <v>0</v>
      </c>
      <c r="M346" s="4">
        <v>0</v>
      </c>
      <c r="N346" s="4">
        <v>0</v>
      </c>
      <c r="O346" s="4">
        <v>0</v>
      </c>
      <c r="P346" s="4">
        <v>0</v>
      </c>
      <c r="Q346" s="4">
        <v>0</v>
      </c>
      <c r="R346" s="4">
        <v>0</v>
      </c>
      <c r="S346" s="4">
        <v>0</v>
      </c>
      <c r="T346" s="4">
        <v>0</v>
      </c>
      <c r="U346" s="4">
        <v>0</v>
      </c>
      <c r="V346" s="4">
        <v>0</v>
      </c>
      <c r="W346" s="4">
        <v>0</v>
      </c>
      <c r="X346" s="4">
        <v>0</v>
      </c>
      <c r="Y346" s="4">
        <v>0</v>
      </c>
      <c r="Z346" s="4">
        <v>88.383324952227696</v>
      </c>
      <c r="AA346" s="4">
        <v>0.22979664487579618</v>
      </c>
      <c r="AB346" s="4">
        <v>0.23923244864768764</v>
      </c>
      <c r="AC346" s="4">
        <v>6.3110782774212101E-2</v>
      </c>
      <c r="AD346" s="4">
        <v>9.7087329797476707E-4</v>
      </c>
      <c r="AE346" s="4">
        <v>3.4038609811849643E-4</v>
      </c>
      <c r="AF346" s="4">
        <v>3.5390347090831754E-2</v>
      </c>
      <c r="AG346" s="4">
        <v>0.10621349402389477</v>
      </c>
      <c r="AH346" s="4">
        <v>0.20396359746323747</v>
      </c>
      <c r="AI346" s="4">
        <v>0.29325942810655237</v>
      </c>
      <c r="AJ346" s="4">
        <v>0.39154108772634832</v>
      </c>
      <c r="AK346" s="4">
        <v>0.46335364402075829</v>
      </c>
      <c r="AL346" s="4">
        <v>0.51740766061780685</v>
      </c>
      <c r="AM346" s="4">
        <v>0.56245990782292399</v>
      </c>
      <c r="AN346" s="4">
        <v>0.58096025463780199</v>
      </c>
      <c r="AO346" s="4">
        <v>0.58180493512070319</v>
      </c>
      <c r="AP346" s="4">
        <v>0.57389368278733133</v>
      </c>
      <c r="AQ346" s="4">
        <v>0.56621293101691206</v>
      </c>
      <c r="AR346" s="4">
        <v>0.57659300636066801</v>
      </c>
      <c r="AS346" s="4">
        <v>0.59636454971415587</v>
      </c>
      <c r="AT346" s="4">
        <v>0.66974933361247013</v>
      </c>
      <c r="AU346" s="4">
        <v>0.80572837616445392</v>
      </c>
      <c r="AV346" s="4">
        <v>1.0221526551738638</v>
      </c>
      <c r="AW346" s="4">
        <v>1.3544707018515414</v>
      </c>
      <c r="AX346" s="4">
        <v>1.820565929780315</v>
      </c>
      <c r="AY346" s="4">
        <v>2.456048453494557</v>
      </c>
      <c r="AZ346" s="4">
        <v>3.287795486277636</v>
      </c>
      <c r="BA346" s="61">
        <v>4.360493133640361</v>
      </c>
    </row>
    <row r="347" spans="2:53" x14ac:dyDescent="0.25">
      <c r="B347" s="112">
        <v>24</v>
      </c>
      <c r="C347" s="4">
        <v>0</v>
      </c>
      <c r="D347" s="4">
        <v>0</v>
      </c>
      <c r="E347" s="4">
        <v>0</v>
      </c>
      <c r="F347" s="4">
        <v>0</v>
      </c>
      <c r="G347" s="4">
        <v>0</v>
      </c>
      <c r="H347" s="4">
        <v>0</v>
      </c>
      <c r="I347" s="4">
        <v>0</v>
      </c>
      <c r="J347" s="4">
        <v>0</v>
      </c>
      <c r="K347" s="4">
        <v>0</v>
      </c>
      <c r="L347" s="4">
        <v>0</v>
      </c>
      <c r="M347" s="4">
        <v>0</v>
      </c>
      <c r="N347" s="4">
        <v>0</v>
      </c>
      <c r="O347" s="4">
        <v>0</v>
      </c>
      <c r="P347" s="4">
        <v>0</v>
      </c>
      <c r="Q347" s="4">
        <v>0</v>
      </c>
      <c r="R347" s="4">
        <v>0</v>
      </c>
      <c r="S347" s="4">
        <v>0</v>
      </c>
      <c r="T347" s="4">
        <v>0</v>
      </c>
      <c r="U347" s="4">
        <v>0</v>
      </c>
      <c r="V347" s="4">
        <v>0</v>
      </c>
      <c r="W347" s="4">
        <v>0</v>
      </c>
      <c r="X347" s="4">
        <v>0</v>
      </c>
      <c r="Y347" s="4">
        <v>0</v>
      </c>
      <c r="Z347" s="4">
        <v>0</v>
      </c>
      <c r="AA347" s="4">
        <v>86.363934426229505</v>
      </c>
      <c r="AB347" s="4">
        <v>0.22454622950820077</v>
      </c>
      <c r="AC347" s="4">
        <v>0.23376644314753686</v>
      </c>
      <c r="AD347" s="4">
        <v>6.1668821670220371E-2</v>
      </c>
      <c r="AE347" s="4">
        <v>9.4869069349666469E-4</v>
      </c>
      <c r="AF347" s="4">
        <v>3.3260892451596999E-4</v>
      </c>
      <c r="AG347" s="4">
        <v>3.4581745110020982E-2</v>
      </c>
      <c r="AH347" s="4">
        <v>0.10378671811700338</v>
      </c>
      <c r="AI347" s="4">
        <v>0.19930341799399484</v>
      </c>
      <c r="AJ347" s="4">
        <v>0.28655900909540843</v>
      </c>
      <c r="AK347" s="4">
        <v>0.38259512010721897</v>
      </c>
      <c r="AL347" s="4">
        <v>0.45276689635734996</v>
      </c>
      <c r="AM347" s="4">
        <v>0.50558588169632768</v>
      </c>
      <c r="AN347" s="4">
        <v>0.54960877091757043</v>
      </c>
      <c r="AO347" s="4">
        <v>0.56768642006740988</v>
      </c>
      <c r="AP347" s="4">
        <v>0.56851180121114742</v>
      </c>
      <c r="AQ347" s="4">
        <v>0.56078130591559272</v>
      </c>
      <c r="AR347" s="4">
        <v>0.55327604468443647</v>
      </c>
      <c r="AS347" s="4">
        <v>0.56341895508990059</v>
      </c>
      <c r="AT347" s="4">
        <v>0.58273875636020722</v>
      </c>
      <c r="AU347" s="4">
        <v>0.65444683780999091</v>
      </c>
      <c r="AV347" s="4">
        <v>0.78731901840116691</v>
      </c>
      <c r="AW347" s="4">
        <v>0.99879841511672984</v>
      </c>
      <c r="AX347" s="4">
        <v>1.323523627790461</v>
      </c>
      <c r="AY347" s="4">
        <v>1.7789694680886936</v>
      </c>
      <c r="AZ347" s="4">
        <v>2.3999324272977578</v>
      </c>
      <c r="BA347" s="61">
        <v>3.2126756256025897</v>
      </c>
    </row>
    <row r="348" spans="2:53" x14ac:dyDescent="0.25">
      <c r="B348" s="112">
        <v>25</v>
      </c>
      <c r="C348" s="4">
        <v>0</v>
      </c>
      <c r="D348" s="4">
        <v>0</v>
      </c>
      <c r="E348" s="4">
        <v>0</v>
      </c>
      <c r="F348" s="4">
        <v>0</v>
      </c>
      <c r="G348" s="4">
        <v>0</v>
      </c>
      <c r="H348" s="4">
        <v>0</v>
      </c>
      <c r="I348" s="4">
        <v>0</v>
      </c>
      <c r="J348" s="4">
        <v>0</v>
      </c>
      <c r="K348" s="4">
        <v>0</v>
      </c>
      <c r="L348" s="4">
        <v>0</v>
      </c>
      <c r="M348" s="4">
        <v>0</v>
      </c>
      <c r="N348" s="4">
        <v>0</v>
      </c>
      <c r="O348" s="4">
        <v>0</v>
      </c>
      <c r="P348" s="4">
        <v>0</v>
      </c>
      <c r="Q348" s="4">
        <v>0</v>
      </c>
      <c r="R348" s="4">
        <v>0</v>
      </c>
      <c r="S348" s="4">
        <v>0</v>
      </c>
      <c r="T348" s="4">
        <v>0</v>
      </c>
      <c r="U348" s="4">
        <v>0</v>
      </c>
      <c r="V348" s="4">
        <v>0</v>
      </c>
      <c r="W348" s="4">
        <v>0</v>
      </c>
      <c r="X348" s="4">
        <v>0</v>
      </c>
      <c r="Y348" s="4">
        <v>0</v>
      </c>
      <c r="Z348" s="4">
        <v>0</v>
      </c>
      <c r="AA348" s="4">
        <v>0</v>
      </c>
      <c r="AB348" s="4">
        <v>83.634758121291355</v>
      </c>
      <c r="AC348" s="4">
        <v>0.21745037111536145</v>
      </c>
      <c r="AD348" s="4">
        <v>0.22637921789238261</v>
      </c>
      <c r="AE348" s="4">
        <v>5.9720032653439475E-2</v>
      </c>
      <c r="AF348" s="4">
        <v>9.1871123298913027E-4</v>
      </c>
      <c r="AG348" s="4">
        <v>3.2209818989473377E-4</v>
      </c>
      <c r="AH348" s="4">
        <v>3.3488931541895535E-2</v>
      </c>
      <c r="AI348" s="4">
        <v>0.10050696652006601</v>
      </c>
      <c r="AJ348" s="4">
        <v>0.1930052546518996</v>
      </c>
      <c r="AK348" s="4">
        <v>0.27750349231302085</v>
      </c>
      <c r="AL348" s="4">
        <v>0.37050477773087093</v>
      </c>
      <c r="AM348" s="4">
        <v>0.43845906411917929</v>
      </c>
      <c r="AN348" s="4">
        <v>0.48960892305492271</v>
      </c>
      <c r="AO348" s="4">
        <v>0.53224065024845402</v>
      </c>
      <c r="AP348" s="4">
        <v>0.549747029781682</v>
      </c>
      <c r="AQ348" s="4">
        <v>0.55054632815516369</v>
      </c>
      <c r="AR348" s="4">
        <v>0.54306012331170839</v>
      </c>
      <c r="AS348" s="4">
        <v>0.53579203493807104</v>
      </c>
      <c r="AT348" s="4">
        <v>0.54561442045168518</v>
      </c>
      <c r="AU348" s="4">
        <v>0.5643236990056133</v>
      </c>
      <c r="AV348" s="4">
        <v>0.63376574199772939</v>
      </c>
      <c r="AW348" s="4">
        <v>0.76243904479038804</v>
      </c>
      <c r="AX348" s="4">
        <v>0.96723550652466272</v>
      </c>
      <c r="AY348" s="4">
        <v>1.2816991168069216</v>
      </c>
      <c r="AZ348" s="4">
        <v>1.7227524678817006</v>
      </c>
      <c r="BA348" s="61">
        <v>2.3240924512991135</v>
      </c>
    </row>
    <row r="349" spans="2:53" x14ac:dyDescent="0.25">
      <c r="B349" s="112">
        <v>26</v>
      </c>
      <c r="C349" s="4">
        <v>0</v>
      </c>
      <c r="D349" s="4">
        <v>0</v>
      </c>
      <c r="E349" s="4">
        <v>0</v>
      </c>
      <c r="F349" s="4">
        <v>0</v>
      </c>
      <c r="G349" s="4">
        <v>0</v>
      </c>
      <c r="H349" s="4">
        <v>0</v>
      </c>
      <c r="I349" s="4">
        <v>0</v>
      </c>
      <c r="J349" s="4">
        <v>0</v>
      </c>
      <c r="K349" s="4">
        <v>0</v>
      </c>
      <c r="L349" s="4">
        <v>0</v>
      </c>
      <c r="M349" s="4">
        <v>0</v>
      </c>
      <c r="N349" s="4">
        <v>0</v>
      </c>
      <c r="O349" s="4">
        <v>0</v>
      </c>
      <c r="P349" s="4">
        <v>0</v>
      </c>
      <c r="Q349" s="4">
        <v>0</v>
      </c>
      <c r="R349" s="4">
        <v>0</v>
      </c>
      <c r="S349" s="4">
        <v>0</v>
      </c>
      <c r="T349" s="4">
        <v>0</v>
      </c>
      <c r="U349" s="4">
        <v>0</v>
      </c>
      <c r="V349" s="4">
        <v>0</v>
      </c>
      <c r="W349" s="4">
        <v>0</v>
      </c>
      <c r="X349" s="4">
        <v>0</v>
      </c>
      <c r="Y349" s="4">
        <v>0</v>
      </c>
      <c r="Z349" s="4">
        <v>0</v>
      </c>
      <c r="AA349" s="4">
        <v>0</v>
      </c>
      <c r="AB349" s="4">
        <v>0</v>
      </c>
      <c r="AC349" s="4">
        <v>79.975862415769882</v>
      </c>
      <c r="AD349" s="4">
        <v>0.20793724228100546</v>
      </c>
      <c r="AE349" s="4">
        <v>0.21647546535250548</v>
      </c>
      <c r="AF349" s="4">
        <v>5.7107370455117837E-2</v>
      </c>
      <c r="AG349" s="4">
        <v>8.7851898923177647E-4</v>
      </c>
      <c r="AH349" s="4">
        <v>3.080068753475819E-4</v>
      </c>
      <c r="AI349" s="4">
        <v>3.2023840824188896E-2</v>
      </c>
      <c r="AJ349" s="4">
        <v>9.6109936906589533E-2</v>
      </c>
      <c r="AK349" s="4">
        <v>0.18456156313832139</v>
      </c>
      <c r="AL349" s="4">
        <v>0.2653631291542155</v>
      </c>
      <c r="AM349" s="4">
        <v>0.3542957472922505</v>
      </c>
      <c r="AN349" s="4">
        <v>0.41927713518448895</v>
      </c>
      <c r="AO349" s="4">
        <v>0.46818926421699519</v>
      </c>
      <c r="AP349" s="4">
        <v>0.50895591704370458</v>
      </c>
      <c r="AQ349" s="4">
        <v>0.52569641862938754</v>
      </c>
      <c r="AR349" s="4">
        <v>0.52646074889329542</v>
      </c>
      <c r="AS349" s="4">
        <v>0.51930205432628107</v>
      </c>
      <c r="AT349" s="4">
        <v>0.51235193395942724</v>
      </c>
      <c r="AU349" s="4">
        <v>0.52174460478286899</v>
      </c>
      <c r="AV349" s="4">
        <v>0.53963538035439951</v>
      </c>
      <c r="AW349" s="4">
        <v>0.60603943772195024</v>
      </c>
      <c r="AX349" s="4">
        <v>0.72908347577373944</v>
      </c>
      <c r="AY349" s="4">
        <v>0.92492039830233108</v>
      </c>
      <c r="AZ349" s="4">
        <v>1.2256266954883306</v>
      </c>
      <c r="BA349" s="61">
        <v>1.6473846214503471</v>
      </c>
    </row>
    <row r="350" spans="2:53" x14ac:dyDescent="0.25">
      <c r="B350" s="112">
        <v>27</v>
      </c>
      <c r="C350" s="4">
        <v>0</v>
      </c>
      <c r="D350" s="4">
        <v>0</v>
      </c>
      <c r="E350" s="4">
        <v>0</v>
      </c>
      <c r="F350" s="4">
        <v>0</v>
      </c>
      <c r="G350" s="4">
        <v>0</v>
      </c>
      <c r="H350" s="4">
        <v>0</v>
      </c>
      <c r="I350" s="4">
        <v>0</v>
      </c>
      <c r="J350" s="4">
        <v>0</v>
      </c>
      <c r="K350" s="4">
        <v>0</v>
      </c>
      <c r="L350" s="4">
        <v>0</v>
      </c>
      <c r="M350" s="4">
        <v>0</v>
      </c>
      <c r="N350" s="4">
        <v>0</v>
      </c>
      <c r="O350" s="4">
        <v>0</v>
      </c>
      <c r="P350" s="4">
        <v>0</v>
      </c>
      <c r="Q350" s="4">
        <v>0</v>
      </c>
      <c r="R350" s="4">
        <v>0</v>
      </c>
      <c r="S350" s="4">
        <v>0</v>
      </c>
      <c r="T350" s="4">
        <v>0</v>
      </c>
      <c r="U350" s="4">
        <v>0</v>
      </c>
      <c r="V350" s="4">
        <v>0</v>
      </c>
      <c r="W350" s="4">
        <v>0</v>
      </c>
      <c r="X350" s="4">
        <v>0</v>
      </c>
      <c r="Y350" s="4">
        <v>0</v>
      </c>
      <c r="Z350" s="4">
        <v>0</v>
      </c>
      <c r="AA350" s="4">
        <v>0</v>
      </c>
      <c r="AB350" s="4">
        <v>0</v>
      </c>
      <c r="AC350" s="4">
        <v>0</v>
      </c>
      <c r="AD350" s="4">
        <v>75.117328774011852</v>
      </c>
      <c r="AE350" s="4">
        <v>0.19530505481243438</v>
      </c>
      <c r="AF350" s="4">
        <v>0.20332458083234076</v>
      </c>
      <c r="AG350" s="4">
        <v>5.3638097699969425E-2</v>
      </c>
      <c r="AH350" s="4">
        <v>8.2514896063594595E-4</v>
      </c>
      <c r="AI350" s="4">
        <v>2.892954576702163E-4</v>
      </c>
      <c r="AJ350" s="4">
        <v>3.0078392494119418E-2</v>
      </c>
      <c r="AK350" s="4">
        <v>9.0271258239514207E-2</v>
      </c>
      <c r="AL350" s="4">
        <v>0.17334944817766834</v>
      </c>
      <c r="AM350" s="4">
        <v>0.24924231905809688</v>
      </c>
      <c r="AN350" s="4">
        <v>0.33277228064424624</v>
      </c>
      <c r="AO350" s="4">
        <v>0.39380604922203122</v>
      </c>
      <c r="AP350" s="4">
        <v>0.43974676641581267</v>
      </c>
      <c r="AQ350" s="4">
        <v>0.47803684508329947</v>
      </c>
      <c r="AR350" s="4">
        <v>0.49376036119765221</v>
      </c>
      <c r="AS350" s="4">
        <v>0.49447825839802767</v>
      </c>
      <c r="AT350" s="4">
        <v>0.48775445452595945</v>
      </c>
      <c r="AU350" s="4">
        <v>0.48122655397139197</v>
      </c>
      <c r="AV350" s="4">
        <v>0.49004862004230965</v>
      </c>
      <c r="AW350" s="4">
        <v>0.50685253099786964</v>
      </c>
      <c r="AX350" s="4">
        <v>0.56922254188034171</v>
      </c>
      <c r="AY350" s="4">
        <v>0.68479165462048475</v>
      </c>
      <c r="AZ350" s="4">
        <v>0.86873148410546441</v>
      </c>
      <c r="BA350" s="61">
        <v>1.1511698737374143</v>
      </c>
    </row>
    <row r="351" spans="2:53" x14ac:dyDescent="0.25">
      <c r="B351" s="112">
        <v>28</v>
      </c>
      <c r="C351" s="4">
        <v>0</v>
      </c>
      <c r="D351" s="4">
        <v>0</v>
      </c>
      <c r="E351" s="4">
        <v>0</v>
      </c>
      <c r="F351" s="4">
        <v>0</v>
      </c>
      <c r="G351" s="4">
        <v>0</v>
      </c>
      <c r="H351" s="4">
        <v>0</v>
      </c>
      <c r="I351" s="4">
        <v>0</v>
      </c>
      <c r="J351" s="4">
        <v>0</v>
      </c>
      <c r="K351" s="4">
        <v>0</v>
      </c>
      <c r="L351" s="4">
        <v>0</v>
      </c>
      <c r="M351" s="4">
        <v>0</v>
      </c>
      <c r="N351" s="4">
        <v>0</v>
      </c>
      <c r="O351" s="4">
        <v>0</v>
      </c>
      <c r="P351" s="4">
        <v>0</v>
      </c>
      <c r="Q351" s="4">
        <v>0</v>
      </c>
      <c r="R351" s="4">
        <v>0</v>
      </c>
      <c r="S351" s="4">
        <v>0</v>
      </c>
      <c r="T351" s="4">
        <v>0</v>
      </c>
      <c r="U351" s="4">
        <v>0</v>
      </c>
      <c r="V351" s="4">
        <v>0</v>
      </c>
      <c r="W351" s="4">
        <v>0</v>
      </c>
      <c r="X351" s="4">
        <v>0</v>
      </c>
      <c r="Y351" s="4">
        <v>0</v>
      </c>
      <c r="Z351" s="4">
        <v>0</v>
      </c>
      <c r="AA351" s="4">
        <v>0</v>
      </c>
      <c r="AB351" s="4">
        <v>0</v>
      </c>
      <c r="AC351" s="4">
        <v>0</v>
      </c>
      <c r="AD351" s="4">
        <v>0</v>
      </c>
      <c r="AE351" s="4">
        <v>68.749250729156174</v>
      </c>
      <c r="AF351" s="4">
        <v>0.17874805189580933</v>
      </c>
      <c r="AG351" s="4">
        <v>0.18608772190364753</v>
      </c>
      <c r="AH351" s="4">
        <v>4.9090923327480669E-2</v>
      </c>
      <c r="AI351" s="4">
        <v>7.5519688611836583E-4</v>
      </c>
      <c r="AJ351" s="4">
        <v>2.6477041022066511E-4</v>
      </c>
      <c r="AK351" s="4">
        <v>2.752849416849338E-2</v>
      </c>
      <c r="AL351" s="4">
        <v>8.2618504513327015E-2</v>
      </c>
      <c r="AM351" s="4">
        <v>0.15865373371277952</v>
      </c>
      <c r="AN351" s="4">
        <v>0.22811277989919249</v>
      </c>
      <c r="AO351" s="4">
        <v>0.30456148176610082</v>
      </c>
      <c r="AP351" s="4">
        <v>0.36042110733296628</v>
      </c>
      <c r="AQ351" s="4">
        <v>0.40246719625253446</v>
      </c>
      <c r="AR351" s="4">
        <v>0.43751123018869453</v>
      </c>
      <c r="AS351" s="4">
        <v>0.45190178386428725</v>
      </c>
      <c r="AT351" s="4">
        <v>0.45255882126739905</v>
      </c>
      <c r="AU351" s="4">
        <v>0.44640502845022934</v>
      </c>
      <c r="AV351" s="4">
        <v>0.44043053122987258</v>
      </c>
      <c r="AW351" s="4">
        <v>0.44850470588647373</v>
      </c>
      <c r="AX351" s="4">
        <v>0.46388406383715058</v>
      </c>
      <c r="AY351" s="4">
        <v>0.5209666516517315</v>
      </c>
      <c r="AZ351" s="4">
        <v>0.62673838286200079</v>
      </c>
      <c r="BA351" s="61">
        <v>0.79508469739064136</v>
      </c>
    </row>
    <row r="352" spans="2:53" x14ac:dyDescent="0.25">
      <c r="B352" s="112">
        <v>29</v>
      </c>
      <c r="C352" s="4">
        <v>0</v>
      </c>
      <c r="D352" s="4">
        <v>0</v>
      </c>
      <c r="E352" s="4">
        <v>0</v>
      </c>
      <c r="F352" s="4">
        <v>0</v>
      </c>
      <c r="G352" s="4">
        <v>0</v>
      </c>
      <c r="H352" s="4">
        <v>0</v>
      </c>
      <c r="I352" s="4">
        <v>0</v>
      </c>
      <c r="J352" s="4">
        <v>0</v>
      </c>
      <c r="K352" s="4">
        <v>0</v>
      </c>
      <c r="L352" s="4">
        <v>0</v>
      </c>
      <c r="M352" s="4">
        <v>0</v>
      </c>
      <c r="N352" s="4">
        <v>0</v>
      </c>
      <c r="O352" s="4">
        <v>0</v>
      </c>
      <c r="P352" s="4">
        <v>0</v>
      </c>
      <c r="Q352" s="4">
        <v>0</v>
      </c>
      <c r="R352" s="4">
        <v>0</v>
      </c>
      <c r="S352" s="4">
        <v>0</v>
      </c>
      <c r="T352" s="4">
        <v>0</v>
      </c>
      <c r="U352" s="4">
        <v>0</v>
      </c>
      <c r="V352" s="4">
        <v>0</v>
      </c>
      <c r="W352" s="4">
        <v>0</v>
      </c>
      <c r="X352" s="4">
        <v>0</v>
      </c>
      <c r="Y352" s="4">
        <v>0</v>
      </c>
      <c r="Z352" s="4">
        <v>0</v>
      </c>
      <c r="AA352" s="4">
        <v>0</v>
      </c>
      <c r="AB352" s="4">
        <v>0</v>
      </c>
      <c r="AC352" s="4">
        <v>0</v>
      </c>
      <c r="AD352" s="4">
        <v>0</v>
      </c>
      <c r="AE352" s="4">
        <v>0</v>
      </c>
      <c r="AF352" s="4">
        <v>60.501739917529903</v>
      </c>
      <c r="AG352" s="4">
        <v>0.15730452378558066</v>
      </c>
      <c r="AH352" s="4">
        <v>0.16376368953917039</v>
      </c>
      <c r="AI352" s="4">
        <v>4.3201725749296642E-2</v>
      </c>
      <c r="AJ352" s="4">
        <v>6.6459961535383894E-4</v>
      </c>
      <c r="AK352" s="4">
        <v>2.3300720120044574E-4</v>
      </c>
      <c r="AL352" s="4">
        <v>2.4226035583498898E-2</v>
      </c>
      <c r="AM352" s="4">
        <v>7.2707167269834977E-2</v>
      </c>
      <c r="AN352" s="4">
        <v>0.13962082251414012</v>
      </c>
      <c r="AO352" s="4">
        <v>0.20074720720516401</v>
      </c>
      <c r="AP352" s="4">
        <v>0.26802473282658751</v>
      </c>
      <c r="AQ352" s="4">
        <v>0.31718315276706588</v>
      </c>
      <c r="AR352" s="4">
        <v>0.35418517838015684</v>
      </c>
      <c r="AS352" s="4">
        <v>0.38502515124356251</v>
      </c>
      <c r="AT352" s="4">
        <v>0.39768934069313167</v>
      </c>
      <c r="AU352" s="4">
        <v>0.39826755653777796</v>
      </c>
      <c r="AV352" s="4">
        <v>0.39285200409783161</v>
      </c>
      <c r="AW352" s="4">
        <v>0.38759423804030668</v>
      </c>
      <c r="AX352" s="4">
        <v>0.39469979351824036</v>
      </c>
      <c r="AY352" s="4">
        <v>0.40823416523810313</v>
      </c>
      <c r="AZ352" s="4">
        <v>0.45846883463665539</v>
      </c>
      <c r="BA352" s="61">
        <v>0.55155164942283386</v>
      </c>
    </row>
    <row r="353" spans="2:53" x14ac:dyDescent="0.25">
      <c r="B353" s="112">
        <v>30</v>
      </c>
      <c r="C353" s="4">
        <v>0</v>
      </c>
      <c r="D353" s="4">
        <v>0</v>
      </c>
      <c r="E353" s="4">
        <v>0</v>
      </c>
      <c r="F353" s="4">
        <v>0</v>
      </c>
      <c r="G353" s="4">
        <v>0</v>
      </c>
      <c r="H353" s="4">
        <v>0</v>
      </c>
      <c r="I353" s="4">
        <v>0</v>
      </c>
      <c r="J353" s="4">
        <v>0</v>
      </c>
      <c r="K353" s="4">
        <v>0</v>
      </c>
      <c r="L353" s="4">
        <v>0</v>
      </c>
      <c r="M353" s="4">
        <v>0</v>
      </c>
      <c r="N353" s="4">
        <v>0</v>
      </c>
      <c r="O353" s="4">
        <v>0</v>
      </c>
      <c r="P353" s="4">
        <v>0</v>
      </c>
      <c r="Q353" s="4">
        <v>0</v>
      </c>
      <c r="R353" s="4">
        <v>0</v>
      </c>
      <c r="S353" s="4">
        <v>0</v>
      </c>
      <c r="T353" s="4">
        <v>0</v>
      </c>
      <c r="U353" s="4">
        <v>0</v>
      </c>
      <c r="V353" s="4">
        <v>0</v>
      </c>
      <c r="W353" s="4">
        <v>0</v>
      </c>
      <c r="X353" s="4">
        <v>0</v>
      </c>
      <c r="Y353" s="4">
        <v>0</v>
      </c>
      <c r="Z353" s="4">
        <v>0</v>
      </c>
      <c r="AA353" s="4">
        <v>0</v>
      </c>
      <c r="AB353" s="4">
        <v>0</v>
      </c>
      <c r="AC353" s="4">
        <v>0</v>
      </c>
      <c r="AD353" s="4">
        <v>0</v>
      </c>
      <c r="AE353" s="4">
        <v>0</v>
      </c>
      <c r="AF353" s="4">
        <v>0</v>
      </c>
      <c r="AG353" s="4">
        <v>49.984914009856169</v>
      </c>
      <c r="AH353" s="4">
        <v>0.12996077642562845</v>
      </c>
      <c r="AI353" s="4">
        <v>0.13529716584531593</v>
      </c>
      <c r="AJ353" s="4">
        <v>3.5692106534448646E-2</v>
      </c>
      <c r="AK353" s="4">
        <v>5.4907436826986033E-4</v>
      </c>
      <c r="AL353" s="4">
        <v>1.9250429709223872E-4</v>
      </c>
      <c r="AM353" s="4">
        <v>2.0014900515118061E-2</v>
      </c>
      <c r="AN353" s="4">
        <v>6.0068710566618458E-2</v>
      </c>
      <c r="AO353" s="4">
        <v>0.11535097696145087</v>
      </c>
      <c r="AP353" s="4">
        <v>0.1658519557213847</v>
      </c>
      <c r="AQ353" s="4">
        <v>0.22143484205765659</v>
      </c>
      <c r="AR353" s="4">
        <v>0.26204820949030561</v>
      </c>
      <c r="AS353" s="4">
        <v>0.29261829013562202</v>
      </c>
      <c r="AT353" s="4">
        <v>0.31809744815231539</v>
      </c>
      <c r="AU353" s="4">
        <v>0.32856026164336721</v>
      </c>
      <c r="AV353" s="4">
        <v>0.32903796805830965</v>
      </c>
      <c r="AW353" s="4">
        <v>0.32456378395392566</v>
      </c>
      <c r="AX353" s="4">
        <v>0.32021995872464204</v>
      </c>
      <c r="AY353" s="4">
        <v>0.32609037798929313</v>
      </c>
      <c r="AZ353" s="4">
        <v>0.33727211272149965</v>
      </c>
      <c r="BA353" s="61">
        <v>0.37877464857621895</v>
      </c>
    </row>
    <row r="354" spans="2:53" x14ac:dyDescent="0.25">
      <c r="B354" s="112">
        <v>31</v>
      </c>
      <c r="C354" s="4">
        <v>0</v>
      </c>
      <c r="D354" s="4">
        <v>0</v>
      </c>
      <c r="E354" s="4">
        <v>0</v>
      </c>
      <c r="F354" s="4">
        <v>0</v>
      </c>
      <c r="G354" s="4">
        <v>0</v>
      </c>
      <c r="H354" s="4">
        <v>0</v>
      </c>
      <c r="I354" s="4">
        <v>0</v>
      </c>
      <c r="J354" s="4">
        <v>0</v>
      </c>
      <c r="K354" s="4">
        <v>0</v>
      </c>
      <c r="L354" s="4">
        <v>0</v>
      </c>
      <c r="M354" s="4">
        <v>0</v>
      </c>
      <c r="N354" s="4">
        <v>0</v>
      </c>
      <c r="O354" s="4">
        <v>0</v>
      </c>
      <c r="P354" s="4">
        <v>0</v>
      </c>
      <c r="Q354" s="4">
        <v>0</v>
      </c>
      <c r="R354" s="4">
        <v>0</v>
      </c>
      <c r="S354" s="4">
        <v>0</v>
      </c>
      <c r="T354" s="4">
        <v>0</v>
      </c>
      <c r="U354" s="4">
        <v>0</v>
      </c>
      <c r="V354" s="4">
        <v>0</v>
      </c>
      <c r="W354" s="4">
        <v>0</v>
      </c>
      <c r="X354" s="4">
        <v>0</v>
      </c>
      <c r="Y354" s="4">
        <v>0</v>
      </c>
      <c r="Z354" s="4">
        <v>0</v>
      </c>
      <c r="AA354" s="4">
        <v>0</v>
      </c>
      <c r="AB354" s="4">
        <v>0</v>
      </c>
      <c r="AC354" s="4">
        <v>0</v>
      </c>
      <c r="AD354" s="4">
        <v>0</v>
      </c>
      <c r="AE354" s="4">
        <v>0</v>
      </c>
      <c r="AF354" s="4">
        <v>0</v>
      </c>
      <c r="AG354" s="4">
        <v>0</v>
      </c>
      <c r="AH354" s="4">
        <v>36.738911797244285</v>
      </c>
      <c r="AI354" s="4">
        <v>9.5521170672836914E-2</v>
      </c>
      <c r="AJ354" s="4">
        <v>9.9443416896307202E-2</v>
      </c>
      <c r="AK354" s="4">
        <v>2.6233698302819755E-2</v>
      </c>
      <c r="AL354" s="4">
        <v>4.0356966067834732E-4</v>
      </c>
      <c r="AM354" s="4">
        <v>1.4149065836279546E-4</v>
      </c>
      <c r="AN354" s="4">
        <v>1.4710951878611775E-2</v>
      </c>
      <c r="AO354" s="4">
        <v>4.4150502266464567E-2</v>
      </c>
      <c r="AP354" s="4">
        <v>8.4782968066666395E-2</v>
      </c>
      <c r="AQ354" s="4">
        <v>0.12190118745521775</v>
      </c>
      <c r="AR354" s="4">
        <v>0.16275460891237759</v>
      </c>
      <c r="AS354" s="4">
        <v>0.19260543397537461</v>
      </c>
      <c r="AT354" s="4">
        <v>0.21507444324968217</v>
      </c>
      <c r="AU354" s="4">
        <v>0.23380162439195182</v>
      </c>
      <c r="AV354" s="4">
        <v>0.2414917923078749</v>
      </c>
      <c r="AW354" s="4">
        <v>0.24184290652285759</v>
      </c>
      <c r="AX354" s="4">
        <v>0.23855438120613534</v>
      </c>
      <c r="AY354" s="4">
        <v>0.23536166966261191</v>
      </c>
      <c r="AZ354" s="4">
        <v>0.23967642782213044</v>
      </c>
      <c r="BA354" s="61">
        <v>0.24789500285030225</v>
      </c>
    </row>
    <row r="355" spans="2:53" x14ac:dyDescent="0.25">
      <c r="B355" s="112">
        <v>32</v>
      </c>
      <c r="C355" s="4">
        <v>0</v>
      </c>
      <c r="D355" s="4">
        <v>0</v>
      </c>
      <c r="E355" s="4">
        <v>0</v>
      </c>
      <c r="F355" s="4">
        <v>0</v>
      </c>
      <c r="G355" s="4">
        <v>0</v>
      </c>
      <c r="H355" s="4">
        <v>0</v>
      </c>
      <c r="I355" s="4">
        <v>0</v>
      </c>
      <c r="J355" s="4">
        <v>0</v>
      </c>
      <c r="K355" s="4">
        <v>0</v>
      </c>
      <c r="L355" s="4">
        <v>0</v>
      </c>
      <c r="M355" s="4">
        <v>0</v>
      </c>
      <c r="N355" s="4">
        <v>0</v>
      </c>
      <c r="O355" s="4">
        <v>0</v>
      </c>
      <c r="P355" s="4">
        <v>0</v>
      </c>
      <c r="Q355" s="4">
        <v>0</v>
      </c>
      <c r="R355" s="4">
        <v>0</v>
      </c>
      <c r="S355" s="4">
        <v>0</v>
      </c>
      <c r="T355" s="4">
        <v>0</v>
      </c>
      <c r="U355" s="4">
        <v>0</v>
      </c>
      <c r="V355" s="4">
        <v>0</v>
      </c>
      <c r="W355" s="4">
        <v>0</v>
      </c>
      <c r="X355" s="4">
        <v>0</v>
      </c>
      <c r="Y355" s="4">
        <v>0</v>
      </c>
      <c r="Z355" s="4">
        <v>0</v>
      </c>
      <c r="AA355" s="4">
        <v>0</v>
      </c>
      <c r="AB355" s="4">
        <v>0</v>
      </c>
      <c r="AC355" s="4">
        <v>0</v>
      </c>
      <c r="AD355" s="4">
        <v>0</v>
      </c>
      <c r="AE355" s="4">
        <v>0</v>
      </c>
      <c r="AF355" s="4">
        <v>0</v>
      </c>
      <c r="AG355" s="4">
        <v>0</v>
      </c>
      <c r="AH355" s="4">
        <v>0</v>
      </c>
      <c r="AI355" s="4">
        <v>20.243890173991751</v>
      </c>
      <c r="AJ355" s="4">
        <v>5.2634114452379532E-2</v>
      </c>
      <c r="AK355" s="4">
        <v>5.4795352167352956E-2</v>
      </c>
      <c r="AL355" s="4">
        <v>1.4455303146451704E-2</v>
      </c>
      <c r="AM355" s="4">
        <v>2.2237511914929343E-4</v>
      </c>
      <c r="AN355" s="4">
        <v>7.7964240322356688E-5</v>
      </c>
      <c r="AO355" s="4">
        <v>8.1060347086228165E-3</v>
      </c>
      <c r="AP355" s="4">
        <v>2.4327827779480476E-2</v>
      </c>
      <c r="AQ355" s="4">
        <v>4.6717145669387609E-2</v>
      </c>
      <c r="AR355" s="4">
        <v>6.7170042067160804E-2</v>
      </c>
      <c r="AS355" s="4">
        <v>8.9681111033350927E-2</v>
      </c>
      <c r="AT355" s="4">
        <v>0.10612952484357377</v>
      </c>
      <c r="AU355" s="4">
        <v>0.11851040750492692</v>
      </c>
      <c r="AV355" s="4">
        <v>0.12882946650168775</v>
      </c>
      <c r="AW355" s="4">
        <v>0.13306690596556373</v>
      </c>
      <c r="AX355" s="4">
        <v>0.13326037706361543</v>
      </c>
      <c r="AY355" s="4">
        <v>0.13144833250133989</v>
      </c>
      <c r="AZ355" s="4">
        <v>0.12968908328348006</v>
      </c>
      <c r="BA355" s="61">
        <v>0.13206660308566373</v>
      </c>
    </row>
    <row r="356" spans="2:53" ht="15.75" thickBot="1" x14ac:dyDescent="0.3">
      <c r="B356" s="113" t="s">
        <v>162</v>
      </c>
      <c r="C356" s="5">
        <v>100</v>
      </c>
      <c r="D356" s="5">
        <v>100</v>
      </c>
      <c r="E356" s="5">
        <v>100</v>
      </c>
      <c r="F356" s="5">
        <v>100</v>
      </c>
      <c r="G356" s="5">
        <v>100</v>
      </c>
      <c r="H356" s="5">
        <v>100</v>
      </c>
      <c r="I356" s="5">
        <v>100</v>
      </c>
      <c r="J356" s="5">
        <v>100</v>
      </c>
      <c r="K356" s="5">
        <v>99.999999999999986</v>
      </c>
      <c r="L356" s="5">
        <v>100</v>
      </c>
      <c r="M356" s="5">
        <v>100</v>
      </c>
      <c r="N356" s="5">
        <v>100</v>
      </c>
      <c r="O356" s="5">
        <v>100</v>
      </c>
      <c r="P356" s="5">
        <v>100</v>
      </c>
      <c r="Q356" s="5">
        <v>100</v>
      </c>
      <c r="R356" s="5">
        <v>99.999999999999986</v>
      </c>
      <c r="S356" s="5">
        <v>100</v>
      </c>
      <c r="T356" s="5">
        <v>100</v>
      </c>
      <c r="U356" s="5">
        <v>100</v>
      </c>
      <c r="V356" s="5">
        <v>100</v>
      </c>
      <c r="W356" s="5">
        <v>100</v>
      </c>
      <c r="X356" s="5">
        <v>100</v>
      </c>
      <c r="Y356" s="5">
        <v>100.00000000000001</v>
      </c>
      <c r="Z356" s="5">
        <v>100</v>
      </c>
      <c r="AA356" s="5">
        <v>100.00000000000001</v>
      </c>
      <c r="AB356" s="5">
        <v>100</v>
      </c>
      <c r="AC356" s="5">
        <v>100</v>
      </c>
      <c r="AD356" s="5">
        <v>100</v>
      </c>
      <c r="AE356" s="5">
        <v>100</v>
      </c>
      <c r="AF356" s="5">
        <v>100</v>
      </c>
      <c r="AG356" s="5">
        <v>99.999999999999986</v>
      </c>
      <c r="AH356" s="5">
        <v>100</v>
      </c>
      <c r="AI356" s="5">
        <v>99.999999999999972</v>
      </c>
      <c r="AJ356" s="5">
        <v>100.00000000000003</v>
      </c>
      <c r="AK356" s="5">
        <v>99.999999999999972</v>
      </c>
      <c r="AL356" s="5">
        <v>99.999999999999972</v>
      </c>
      <c r="AM356" s="5">
        <v>100.00000000000004</v>
      </c>
      <c r="AN356" s="5">
        <v>100.00000000000001</v>
      </c>
      <c r="AO356" s="5">
        <v>99.999999999999986</v>
      </c>
      <c r="AP356" s="5">
        <v>100</v>
      </c>
      <c r="AQ356" s="5">
        <v>100</v>
      </c>
      <c r="AR356" s="5">
        <v>99.999999999999986</v>
      </c>
      <c r="AS356" s="5">
        <v>100</v>
      </c>
      <c r="AT356" s="5">
        <v>99.999999999999943</v>
      </c>
      <c r="AU356" s="5">
        <v>99.999999999999986</v>
      </c>
      <c r="AV356" s="5">
        <v>100.00000000000003</v>
      </c>
      <c r="AW356" s="5">
        <v>100</v>
      </c>
      <c r="AX356" s="5">
        <v>99.999999999999972</v>
      </c>
      <c r="AY356" s="5">
        <v>99.999999999999972</v>
      </c>
      <c r="AZ356" s="5">
        <v>99.999999999999986</v>
      </c>
      <c r="BA356" s="62">
        <v>99.999999999999986</v>
      </c>
    </row>
    <row r="357" spans="2:53" ht="15.75" thickBot="1" x14ac:dyDescent="0.3">
      <c r="B357" s="219" t="s">
        <v>170</v>
      </c>
      <c r="C357" s="220"/>
      <c r="D357" s="220"/>
      <c r="E357" s="220"/>
      <c r="F357" s="220"/>
      <c r="G357" s="220"/>
      <c r="H357" s="220"/>
      <c r="I357" s="221"/>
    </row>
    <row r="358" spans="2:53" x14ac:dyDescent="0.25">
      <c r="B358" s="114">
        <v>0</v>
      </c>
      <c r="C358" s="7">
        <v>100</v>
      </c>
      <c r="D358" s="7">
        <v>0.57142857142856718</v>
      </c>
      <c r="E358" s="7">
        <v>0.57469387755102519</v>
      </c>
      <c r="F358" s="7">
        <v>0.57797784256559182</v>
      </c>
      <c r="G358" s="7">
        <v>0.58128057309455583</v>
      </c>
      <c r="H358" s="7">
        <v>0.58460217636936451</v>
      </c>
      <c r="I358" s="7">
        <v>0.58794276023433567</v>
      </c>
      <c r="J358" s="7">
        <v>0.59130243314996533</v>
      </c>
      <c r="K358" s="7">
        <v>0.59468130419653176</v>
      </c>
      <c r="L358" s="7">
        <v>0.5980794830776508</v>
      </c>
      <c r="M358" s="7">
        <v>0.60149708012382197</v>
      </c>
      <c r="N358" s="7">
        <v>0.60493420629594408</v>
      </c>
      <c r="O358" s="7">
        <v>0.60839097318907109</v>
      </c>
      <c r="P358" s="7">
        <v>0.61186749303587218</v>
      </c>
      <c r="Q358" s="7">
        <v>0.61536387871034814</v>
      </c>
      <c r="R358" s="7">
        <v>0.61888024373156914</v>
      </c>
      <c r="S358" s="7">
        <v>0.62241670226716483</v>
      </c>
      <c r="T358" s="7">
        <v>0.62597336913726476</v>
      </c>
      <c r="U358" s="7">
        <v>0.6295503598180523</v>
      </c>
      <c r="V358" s="7">
        <v>0.63314779044558089</v>
      </c>
      <c r="W358" s="7">
        <v>0.63676577781956367</v>
      </c>
      <c r="X358" s="7">
        <v>0.64040443940708769</v>
      </c>
      <c r="Y358" s="7">
        <v>0.64406389334656045</v>
      </c>
      <c r="Z358" s="7">
        <v>0.64774425845141037</v>
      </c>
      <c r="AA358" s="7">
        <v>0.65144565421397904</v>
      </c>
      <c r="AB358" s="7">
        <v>0.6551682008094839</v>
      </c>
      <c r="AC358" s="7">
        <v>0.65891201909983399</v>
      </c>
      <c r="AD358" s="7">
        <v>0.66267723063754302</v>
      </c>
      <c r="AE358" s="7">
        <v>0.66646395766975253</v>
      </c>
      <c r="AF358" s="7">
        <v>0.67027232314216678</v>
      </c>
      <c r="AG358" s="7">
        <v>0.67410245070296226</v>
      </c>
      <c r="AH358" s="7">
        <v>0.67795446470697807</v>
      </c>
      <c r="AI358" s="7">
        <v>0.68182849021960457</v>
      </c>
      <c r="AJ358" s="7">
        <v>0.68572465302086005</v>
      </c>
      <c r="AK358" s="7">
        <v>1.761071651038109</v>
      </c>
      <c r="AL358" s="7">
        <v>1.6344002237379229</v>
      </c>
      <c r="AM358" s="7">
        <v>4.649197596780307</v>
      </c>
      <c r="AN358" s="7">
        <v>2.3289458843202975</v>
      </c>
      <c r="AO358" s="7">
        <v>2.8323478454338864</v>
      </c>
      <c r="AP358" s="7">
        <v>3.3420172959550181</v>
      </c>
      <c r="AQ358" s="7">
        <v>3.8583089127536634</v>
      </c>
      <c r="AR358" s="7">
        <v>4.3807737851315078</v>
      </c>
      <c r="AS358" s="7">
        <v>4.9097300135416706</v>
      </c>
      <c r="AT358" s="7">
        <v>5.4456485048177594</v>
      </c>
      <c r="AU358" s="7">
        <v>5.9892238914440084</v>
      </c>
      <c r="AV358" s="7">
        <v>6.5414847953429911</v>
      </c>
      <c r="AW358" s="7">
        <v>7.1040093676501206</v>
      </c>
      <c r="AX358" s="7">
        <v>7.679350036376662</v>
      </c>
      <c r="AY358" s="7">
        <v>8.2719900358706102</v>
      </c>
      <c r="AZ358" s="7">
        <v>8.8908891665583472</v>
      </c>
      <c r="BA358" s="60">
        <v>9.5583707728500737</v>
      </c>
    </row>
    <row r="359" spans="2:53" x14ac:dyDescent="0.25">
      <c r="B359" s="112">
        <v>1</v>
      </c>
      <c r="C359" s="4">
        <v>0</v>
      </c>
      <c r="D359" s="4">
        <v>99.428571428571431</v>
      </c>
      <c r="E359" s="4">
        <v>0.56816326530611827</v>
      </c>
      <c r="F359" s="4">
        <v>0.57140991253644791</v>
      </c>
      <c r="G359" s="4">
        <v>0.57467511203664556</v>
      </c>
      <c r="H359" s="4">
        <v>0.57795896981972983</v>
      </c>
      <c r="I359" s="4">
        <v>0.58126159250439668</v>
      </c>
      <c r="J359" s="4">
        <v>0.58458308731871089</v>
      </c>
      <c r="K359" s="4">
        <v>0.58792356210339414</v>
      </c>
      <c r="L359" s="4">
        <v>0.59128312531540872</v>
      </c>
      <c r="M359" s="4">
        <v>0.59466188603149284</v>
      </c>
      <c r="N359" s="4">
        <v>0.59805995395168587</v>
      </c>
      <c r="O359" s="4">
        <v>0.60147743940282439</v>
      </c>
      <c r="P359" s="4">
        <v>0.60491445334227645</v>
      </c>
      <c r="Q359" s="4">
        <v>0.60837110736138156</v>
      </c>
      <c r="R359" s="4">
        <v>0.61184751368914614</v>
      </c>
      <c r="S359" s="4">
        <v>0.61534378519596022</v>
      </c>
      <c r="T359" s="4">
        <v>0.6188600353970668</v>
      </c>
      <c r="U359" s="4">
        <v>0.62239637845648044</v>
      </c>
      <c r="V359" s="4">
        <v>0.62595292919052059</v>
      </c>
      <c r="W359" s="4">
        <v>0.62952980307160622</v>
      </c>
      <c r="X359" s="4">
        <v>0.63312711623202333</v>
      </c>
      <c r="Y359" s="4">
        <v>0.6367449854676186</v>
      </c>
      <c r="Z359" s="4">
        <v>0.64038352824172295</v>
      </c>
      <c r="AA359" s="4">
        <v>0.64404286268883093</v>
      </c>
      <c r="AB359" s="4">
        <v>0.64772310761847063</v>
      </c>
      <c r="AC359" s="4">
        <v>0.65142438251914403</v>
      </c>
      <c r="AD359" s="4">
        <v>0.65514680756212063</v>
      </c>
      <c r="AE359" s="4">
        <v>0.65889050360532853</v>
      </c>
      <c r="AF359" s="4">
        <v>0.66265559219735393</v>
      </c>
      <c r="AG359" s="4">
        <v>0.66644219558135442</v>
      </c>
      <c r="AH359" s="4">
        <v>0.67025043669894535</v>
      </c>
      <c r="AI359" s="4">
        <v>0.67408043919436678</v>
      </c>
      <c r="AJ359" s="4">
        <v>0.67793232741834974</v>
      </c>
      <c r="AK359" s="4">
        <v>0.68180622643216948</v>
      </c>
      <c r="AL359" s="4">
        <v>1.7510083844607485</v>
      </c>
      <c r="AM359" s="4">
        <v>1.625060793887992</v>
      </c>
      <c r="AN359" s="4">
        <v>4.6226307533701343</v>
      </c>
      <c r="AO359" s="4">
        <v>2.3156376221241817</v>
      </c>
      <c r="AP359" s="4">
        <v>2.8161630006028355</v>
      </c>
      <c r="AQ359" s="4">
        <v>3.3229200542638466</v>
      </c>
      <c r="AR359" s="4">
        <v>3.836261433252214</v>
      </c>
      <c r="AS359" s="4">
        <v>4.3557407920736138</v>
      </c>
      <c r="AT359" s="4">
        <v>4.8816744134642898</v>
      </c>
      <c r="AU359" s="4">
        <v>5.4145305133616581</v>
      </c>
      <c r="AV359" s="4">
        <v>5.954999754921471</v>
      </c>
      <c r="AW359" s="4">
        <v>6.5041048822267458</v>
      </c>
      <c r="AX359" s="4">
        <v>7.0634150284064061</v>
      </c>
      <c r="AY359" s="4">
        <v>7.6354680361687954</v>
      </c>
      <c r="AZ359" s="4">
        <v>8.2247215213799212</v>
      </c>
      <c r="BA359" s="61">
        <v>8.8400840856065859</v>
      </c>
    </row>
    <row r="360" spans="2:53" x14ac:dyDescent="0.25">
      <c r="B360" s="112">
        <v>2</v>
      </c>
      <c r="C360" s="4">
        <v>0</v>
      </c>
      <c r="D360" s="4">
        <v>0</v>
      </c>
      <c r="E360" s="4">
        <v>98.857142857142861</v>
      </c>
      <c r="F360" s="4">
        <v>0.56489795918366925</v>
      </c>
      <c r="G360" s="4">
        <v>0.56812594752187062</v>
      </c>
      <c r="H360" s="4">
        <v>0.57137238150769931</v>
      </c>
      <c r="I360" s="4">
        <v>0.57463736654490372</v>
      </c>
      <c r="J360" s="4">
        <v>0.57792100863942886</v>
      </c>
      <c r="K360" s="4">
        <v>0.58122341440308611</v>
      </c>
      <c r="L360" s="4">
        <v>0.58454469105682283</v>
      </c>
      <c r="M360" s="4">
        <v>0.58788494643428568</v>
      </c>
      <c r="N360" s="4">
        <v>0.59124428898533476</v>
      </c>
      <c r="O360" s="4">
        <v>0.59462282777954967</v>
      </c>
      <c r="P360" s="4">
        <v>0.5980206725097047</v>
      </c>
      <c r="Q360" s="4">
        <v>0.60143793349548169</v>
      </c>
      <c r="R360" s="4">
        <v>0.60487472168689083</v>
      </c>
      <c r="S360" s="4">
        <v>0.60833114866794413</v>
      </c>
      <c r="T360" s="4">
        <v>0.6118073266603512</v>
      </c>
      <c r="U360" s="4">
        <v>0.61530336852696865</v>
      </c>
      <c r="V360" s="4">
        <v>0.61881938777569601</v>
      </c>
      <c r="W360" s="4">
        <v>0.62235549856298888</v>
      </c>
      <c r="X360" s="4">
        <v>0.62591181569763144</v>
      </c>
      <c r="Y360" s="4">
        <v>0.62948845464448289</v>
      </c>
      <c r="Z360" s="4">
        <v>0.6330855315281495</v>
      </c>
      <c r="AA360" s="4">
        <v>0.63670316313688546</v>
      </c>
      <c r="AB360" s="4">
        <v>0.64034146692625138</v>
      </c>
      <c r="AC360" s="4">
        <v>0.6440005610229621</v>
      </c>
      <c r="AD360" s="4">
        <v>0.64768056422880405</v>
      </c>
      <c r="AE360" s="4">
        <v>0.65138159602440726</v>
      </c>
      <c r="AF360" s="4">
        <v>0.65510377657311392</v>
      </c>
      <c r="AG360" s="4">
        <v>0.65884722672495533</v>
      </c>
      <c r="AH360" s="4">
        <v>0.66261206802054196</v>
      </c>
      <c r="AI360" s="4">
        <v>0.66639842269492844</v>
      </c>
      <c r="AJ360" s="4">
        <v>0.67020641368175549</v>
      </c>
      <c r="AK360" s="4">
        <v>0.67403616461709481</v>
      </c>
      <c r="AL360" s="4">
        <v>0.6778877998434788</v>
      </c>
      <c r="AM360" s="4">
        <v>1.7409451178833877</v>
      </c>
      <c r="AN360" s="4">
        <v>1.615721364038061</v>
      </c>
      <c r="AO360" s="4">
        <v>4.5960639099599607</v>
      </c>
      <c r="AP360" s="4">
        <v>2.3023293599280654</v>
      </c>
      <c r="AQ360" s="4">
        <v>2.7999781557717847</v>
      </c>
      <c r="AR360" s="4">
        <v>3.3038228125726747</v>
      </c>
      <c r="AS360" s="4">
        <v>3.8142139537507642</v>
      </c>
      <c r="AT360" s="4">
        <v>4.3307077990157188</v>
      </c>
      <c r="AU360" s="4">
        <v>4.8536188133869089</v>
      </c>
      <c r="AV360" s="4">
        <v>5.383412521905556</v>
      </c>
      <c r="AW360" s="4">
        <v>5.9207756183989337</v>
      </c>
      <c r="AX360" s="4">
        <v>6.4667249691104995</v>
      </c>
      <c r="AY360" s="4">
        <v>7.0228206891626908</v>
      </c>
      <c r="AZ360" s="4">
        <v>7.5915860359609288</v>
      </c>
      <c r="BA360" s="61">
        <v>8.1774530068892322</v>
      </c>
    </row>
    <row r="361" spans="2:53" x14ac:dyDescent="0.25">
      <c r="B361" s="112">
        <v>3</v>
      </c>
      <c r="C361" s="4">
        <v>0</v>
      </c>
      <c r="D361" s="4">
        <v>0</v>
      </c>
      <c r="E361" s="4">
        <v>0</v>
      </c>
      <c r="F361" s="4">
        <v>98.285714285714292</v>
      </c>
      <c r="G361" s="4">
        <v>0.56163265306122034</v>
      </c>
      <c r="H361" s="4">
        <v>0.56484198250729334</v>
      </c>
      <c r="I361" s="4">
        <v>0.56806965097875306</v>
      </c>
      <c r="J361" s="4">
        <v>0.57131576327007771</v>
      </c>
      <c r="K361" s="4">
        <v>0.57458042477446114</v>
      </c>
      <c r="L361" s="4">
        <v>0.57786374148746134</v>
      </c>
      <c r="M361" s="4">
        <v>0.58116582001025163</v>
      </c>
      <c r="N361" s="4">
        <v>0.58448676755316264</v>
      </c>
      <c r="O361" s="4">
        <v>0.5878266919391768</v>
      </c>
      <c r="P361" s="4">
        <v>0.59118570160741357</v>
      </c>
      <c r="Q361" s="4">
        <v>0.59456390561658501</v>
      </c>
      <c r="R361" s="4">
        <v>0.59796141364868705</v>
      </c>
      <c r="S361" s="4">
        <v>0.60137833601240021</v>
      </c>
      <c r="T361" s="4">
        <v>0.60481478364674213</v>
      </c>
      <c r="U361" s="4">
        <v>0.60827086812474229</v>
      </c>
      <c r="V361" s="4">
        <v>0.61174670165687062</v>
      </c>
      <c r="W361" s="4">
        <v>0.61524239709491169</v>
      </c>
      <c r="X361" s="4">
        <v>0.61875806793545718</v>
      </c>
      <c r="Y361" s="4">
        <v>0.62229382832365676</v>
      </c>
      <c r="Z361" s="4">
        <v>0.62584979305694255</v>
      </c>
      <c r="AA361" s="4">
        <v>0.62942607758868052</v>
      </c>
      <c r="AB361" s="4">
        <v>0.63302279803204797</v>
      </c>
      <c r="AC361" s="4">
        <v>0.63664007116367194</v>
      </c>
      <c r="AD361" s="4">
        <v>0.64027801442745369</v>
      </c>
      <c r="AE361" s="4">
        <v>0.64393674593846417</v>
      </c>
      <c r="AF361" s="4">
        <v>0.64761638448669401</v>
      </c>
      <c r="AG361" s="4">
        <v>0.65131704954089942</v>
      </c>
      <c r="AH361" s="4">
        <v>0.65503886125255673</v>
      </c>
      <c r="AI361" s="4">
        <v>0.6587819404597296</v>
      </c>
      <c r="AJ361" s="4">
        <v>0.66254640869091153</v>
      </c>
      <c r="AK361" s="4">
        <v>0.6663323881691442</v>
      </c>
      <c r="AL361" s="4">
        <v>0.67014000181583999</v>
      </c>
      <c r="AM361" s="4">
        <v>0.67396937325478823</v>
      </c>
      <c r="AN361" s="4">
        <v>1.7308818513060271</v>
      </c>
      <c r="AO361" s="4">
        <v>1.60638193418813</v>
      </c>
      <c r="AP361" s="4">
        <v>4.569497066549788</v>
      </c>
      <c r="AQ361" s="4">
        <v>2.2890210977319496</v>
      </c>
      <c r="AR361" s="4">
        <v>2.7837933109407342</v>
      </c>
      <c r="AS361" s="4">
        <v>3.2847255708815033</v>
      </c>
      <c r="AT361" s="4">
        <v>3.7921664742493149</v>
      </c>
      <c r="AU361" s="4">
        <v>4.3056748059578247</v>
      </c>
      <c r="AV361" s="4">
        <v>4.8255632133095281</v>
      </c>
      <c r="AW361" s="4">
        <v>5.3522945304494547</v>
      </c>
      <c r="AX361" s="4">
        <v>5.8865514818763973</v>
      </c>
      <c r="AY361" s="4">
        <v>6.4293450559942542</v>
      </c>
      <c r="AZ361" s="4">
        <v>6.9822263499189763</v>
      </c>
      <c r="BA361" s="61">
        <v>7.5477040357530623</v>
      </c>
    </row>
    <row r="362" spans="2:53" x14ac:dyDescent="0.25">
      <c r="B362" s="112">
        <v>4</v>
      </c>
      <c r="C362" s="4">
        <v>0</v>
      </c>
      <c r="D362" s="4">
        <v>0</v>
      </c>
      <c r="E362" s="4">
        <v>0</v>
      </c>
      <c r="F362" s="4">
        <v>0</v>
      </c>
      <c r="G362" s="4">
        <v>97.714285714285708</v>
      </c>
      <c r="H362" s="4">
        <v>0.55836734693877133</v>
      </c>
      <c r="I362" s="4">
        <v>0.56155801749271594</v>
      </c>
      <c r="J362" s="4">
        <v>0.5647669204498067</v>
      </c>
      <c r="K362" s="4">
        <v>0.5679941599952516</v>
      </c>
      <c r="L362" s="4">
        <v>0.57123984090949331</v>
      </c>
      <c r="M362" s="4">
        <v>0.57450406857183645</v>
      </c>
      <c r="N362" s="4">
        <v>0.57778694896368032</v>
      </c>
      <c r="O362" s="4">
        <v>0.5810885886720395</v>
      </c>
      <c r="P362" s="4">
        <v>0.58440909489301873</v>
      </c>
      <c r="Q362" s="4">
        <v>0.58774857543527737</v>
      </c>
      <c r="R362" s="4">
        <v>0.59110713872346521</v>
      </c>
      <c r="S362" s="4">
        <v>0.59448489380189229</v>
      </c>
      <c r="T362" s="4">
        <v>0.59788195033790947</v>
      </c>
      <c r="U362" s="4">
        <v>0.60129841862554001</v>
      </c>
      <c r="V362" s="4">
        <v>0.60473440958913327</v>
      </c>
      <c r="W362" s="4">
        <v>0.60819003478677247</v>
      </c>
      <c r="X362" s="4">
        <v>0.61166540641412726</v>
      </c>
      <c r="Y362" s="4">
        <v>0.61516063730792536</v>
      </c>
      <c r="Z362" s="4">
        <v>0.61867584094968198</v>
      </c>
      <c r="AA362" s="4">
        <v>0.6222111314694021</v>
      </c>
      <c r="AB362" s="4">
        <v>0.62576662364921132</v>
      </c>
      <c r="AC362" s="4">
        <v>0.62934243292721037</v>
      </c>
      <c r="AD362" s="4">
        <v>0.63293867540109239</v>
      </c>
      <c r="AE362" s="4">
        <v>0.63655546783194517</v>
      </c>
      <c r="AF362" s="4">
        <v>0.64019292764812419</v>
      </c>
      <c r="AG362" s="4">
        <v>0.64385117294898064</v>
      </c>
      <c r="AH362" s="4">
        <v>0.64753032250868481</v>
      </c>
      <c r="AI362" s="4">
        <v>0.65123049578015801</v>
      </c>
      <c r="AJ362" s="4">
        <v>0.65495181289891713</v>
      </c>
      <c r="AK362" s="4">
        <v>0.6586943946868945</v>
      </c>
      <c r="AL362" s="4">
        <v>0.6624583626565328</v>
      </c>
      <c r="AM362" s="4">
        <v>0.66624383901458506</v>
      </c>
      <c r="AN362" s="4">
        <v>0.67005094666609755</v>
      </c>
      <c r="AO362" s="4">
        <v>1.7208185847286663</v>
      </c>
      <c r="AP362" s="4">
        <v>1.5970425043381988</v>
      </c>
      <c r="AQ362" s="4">
        <v>4.5429302231396145</v>
      </c>
      <c r="AR362" s="4">
        <v>2.2757128355358334</v>
      </c>
      <c r="AS362" s="4">
        <v>2.7676084661096829</v>
      </c>
      <c r="AT362" s="4">
        <v>3.2656283291903314</v>
      </c>
      <c r="AU362" s="4">
        <v>3.770118994747865</v>
      </c>
      <c r="AV362" s="4">
        <v>4.2806418128999297</v>
      </c>
      <c r="AW362" s="4">
        <v>4.7975076132321464</v>
      </c>
      <c r="AX362" s="4">
        <v>5.3211765389933525</v>
      </c>
      <c r="AY362" s="4">
        <v>5.8523273453538591</v>
      </c>
      <c r="AZ362" s="4">
        <v>6.391965142878008</v>
      </c>
      <c r="BA362" s="61">
        <v>6.94163201067526</v>
      </c>
    </row>
    <row r="363" spans="2:53" x14ac:dyDescent="0.25">
      <c r="B363" s="112">
        <v>5</v>
      </c>
      <c r="C363" s="4">
        <v>0</v>
      </c>
      <c r="D363" s="4">
        <v>0</v>
      </c>
      <c r="E363" s="4">
        <v>0</v>
      </c>
      <c r="F363" s="4">
        <v>0</v>
      </c>
      <c r="G363" s="4">
        <v>0</v>
      </c>
      <c r="H363" s="4">
        <v>97.142857142857139</v>
      </c>
      <c r="I363" s="4">
        <v>0.55510204081632242</v>
      </c>
      <c r="J363" s="4">
        <v>0.55827405247813866</v>
      </c>
      <c r="K363" s="4">
        <v>0.56146418992086045</v>
      </c>
      <c r="L363" s="4">
        <v>0.5646725567204256</v>
      </c>
      <c r="M363" s="4">
        <v>0.5678992570445256</v>
      </c>
      <c r="N363" s="4">
        <v>0.57114439565621167</v>
      </c>
      <c r="O363" s="4">
        <v>0.57440807791710913</v>
      </c>
      <c r="P363" s="4">
        <v>0.57769040979091646</v>
      </c>
      <c r="Q363" s="4">
        <v>0.58099149784686077</v>
      </c>
      <c r="R363" s="4">
        <v>0.58431144926314127</v>
      </c>
      <c r="S363" s="4">
        <v>0.58765037183034552</v>
      </c>
      <c r="T363" s="4">
        <v>0.59100837395509764</v>
      </c>
      <c r="U363" s="4">
        <v>0.59438556466341885</v>
      </c>
      <c r="V363" s="4">
        <v>0.597782053604338</v>
      </c>
      <c r="W363" s="4">
        <v>0.60119795105352436</v>
      </c>
      <c r="X363" s="4">
        <v>0.60463336791667444</v>
      </c>
      <c r="Y363" s="4">
        <v>0.60808841573334294</v>
      </c>
      <c r="Z363" s="4">
        <v>0.61156320668039366</v>
      </c>
      <c r="AA363" s="4">
        <v>0.6150578535757073</v>
      </c>
      <c r="AB363" s="4">
        <v>0.61857246988186176</v>
      </c>
      <c r="AC363" s="4">
        <v>0.62210716970974234</v>
      </c>
      <c r="AD363" s="4">
        <v>0.62566206782237288</v>
      </c>
      <c r="AE363" s="4">
        <v>0.62923727963851295</v>
      </c>
      <c r="AF363" s="4">
        <v>0.63283292123643675</v>
      </c>
      <c r="AG363" s="4">
        <v>0.63644910935778432</v>
      </c>
      <c r="AH363" s="4">
        <v>0.64008596141126739</v>
      </c>
      <c r="AI363" s="4">
        <v>0.64374359547647031</v>
      </c>
      <c r="AJ363" s="4">
        <v>0.64742213030775941</v>
      </c>
      <c r="AK363" s="4">
        <v>0.65112168533810477</v>
      </c>
      <c r="AL363" s="4">
        <v>0.65484238068287759</v>
      </c>
      <c r="AM363" s="4">
        <v>0.65858433714392151</v>
      </c>
      <c r="AN363" s="4">
        <v>0.66234767621333024</v>
      </c>
      <c r="AO363" s="4">
        <v>0.66613252007740698</v>
      </c>
      <c r="AP363" s="4">
        <v>1.7107553181513058</v>
      </c>
      <c r="AQ363" s="4">
        <v>1.5877030744882679</v>
      </c>
      <c r="AR363" s="4">
        <v>4.5163633797294418</v>
      </c>
      <c r="AS363" s="4">
        <v>2.2624045733397176</v>
      </c>
      <c r="AT363" s="4">
        <v>2.7514236212786325</v>
      </c>
      <c r="AU363" s="4">
        <v>3.24653108749916</v>
      </c>
      <c r="AV363" s="4">
        <v>3.7480715152464157</v>
      </c>
      <c r="AW363" s="4">
        <v>4.2556088198420357</v>
      </c>
      <c r="AX363" s="4">
        <v>4.7694520131547655</v>
      </c>
      <c r="AY363" s="4">
        <v>5.2900585475372512</v>
      </c>
      <c r="AZ363" s="4">
        <v>5.8181032088313227</v>
      </c>
      <c r="BA363" s="61">
        <v>6.3545852297617627</v>
      </c>
    </row>
    <row r="364" spans="2:53" x14ac:dyDescent="0.25">
      <c r="B364" s="112">
        <v>6</v>
      </c>
      <c r="C364" s="4">
        <v>0</v>
      </c>
      <c r="D364" s="4">
        <v>0</v>
      </c>
      <c r="E364" s="4">
        <v>0</v>
      </c>
      <c r="F364" s="4">
        <v>0</v>
      </c>
      <c r="G364" s="4">
        <v>0</v>
      </c>
      <c r="H364" s="4">
        <v>0</v>
      </c>
      <c r="I364" s="4">
        <v>96.571428571428569</v>
      </c>
      <c r="J364" s="4">
        <v>0.55183673469387351</v>
      </c>
      <c r="K364" s="4">
        <v>0.55499008746356138</v>
      </c>
      <c r="L364" s="4">
        <v>0.55816145939191419</v>
      </c>
      <c r="M364" s="4">
        <v>0.5613509534455996</v>
      </c>
      <c r="N364" s="4">
        <v>0.56455867317955777</v>
      </c>
      <c r="O364" s="4">
        <v>0.56778472274058689</v>
      </c>
      <c r="P364" s="4">
        <v>0.57102920687053793</v>
      </c>
      <c r="Q364" s="4">
        <v>0.57429223090979342</v>
      </c>
      <c r="R364" s="4">
        <v>0.57757390080070281</v>
      </c>
      <c r="S364" s="4">
        <v>0.58087432309100517</v>
      </c>
      <c r="T364" s="4">
        <v>0.58419360493722583</v>
      </c>
      <c r="U364" s="4">
        <v>0.587531854108303</v>
      </c>
      <c r="V364" s="4">
        <v>0.59088917898892812</v>
      </c>
      <c r="W364" s="4">
        <v>0.594265688583136</v>
      </c>
      <c r="X364" s="4">
        <v>0.59766149251791545</v>
      </c>
      <c r="Y364" s="4">
        <v>0.6010767010465764</v>
      </c>
      <c r="Z364" s="4">
        <v>0.60451142505255862</v>
      </c>
      <c r="AA364" s="4">
        <v>0.60796577605286195</v>
      </c>
      <c r="AB364" s="4">
        <v>0.61143986620173252</v>
      </c>
      <c r="AC364" s="4">
        <v>0.61493380829432143</v>
      </c>
      <c r="AD364" s="4">
        <v>0.61844771577027324</v>
      </c>
      <c r="AE364" s="4">
        <v>0.62198170271753539</v>
      </c>
      <c r="AF364" s="4">
        <v>0.62553588387593351</v>
      </c>
      <c r="AG364" s="4">
        <v>0.62911037464092834</v>
      </c>
      <c r="AH364" s="4">
        <v>0.63270529106744444</v>
      </c>
      <c r="AI364" s="4">
        <v>0.63632074987355403</v>
      </c>
      <c r="AJ364" s="4">
        <v>0.63995686844425581</v>
      </c>
      <c r="AK364" s="4">
        <v>0.64361376483536081</v>
      </c>
      <c r="AL364" s="4">
        <v>0.64729155777729241</v>
      </c>
      <c r="AM364" s="4">
        <v>0.65099036667886068</v>
      </c>
      <c r="AN364" s="4">
        <v>0.65471031163131022</v>
      </c>
      <c r="AO364" s="4">
        <v>0.65845151341207542</v>
      </c>
      <c r="AP364" s="4">
        <v>0.6622140934887164</v>
      </c>
      <c r="AQ364" s="4">
        <v>1.7006920515739452</v>
      </c>
      <c r="AR364" s="4">
        <v>1.5783636446383369</v>
      </c>
      <c r="AS364" s="4">
        <v>4.4897965363192691</v>
      </c>
      <c r="AT364" s="4">
        <v>2.2490963111436018</v>
      </c>
      <c r="AU364" s="4">
        <v>2.7352387764475816</v>
      </c>
      <c r="AV364" s="4">
        <v>3.2274338458079885</v>
      </c>
      <c r="AW364" s="4">
        <v>3.7260240357449663</v>
      </c>
      <c r="AX364" s="4">
        <v>4.2305758267841416</v>
      </c>
      <c r="AY364" s="4">
        <v>4.7413964130773847</v>
      </c>
      <c r="AZ364" s="4">
        <v>5.25894055608115</v>
      </c>
      <c r="BA364" s="61">
        <v>5.7838790723087854</v>
      </c>
    </row>
    <row r="365" spans="2:53" x14ac:dyDescent="0.25">
      <c r="B365" s="112">
        <v>7</v>
      </c>
      <c r="C365" s="4">
        <v>0</v>
      </c>
      <c r="D365" s="4">
        <v>0</v>
      </c>
      <c r="E365" s="4">
        <v>0</v>
      </c>
      <c r="F365" s="4">
        <v>0</v>
      </c>
      <c r="G365" s="4">
        <v>0</v>
      </c>
      <c r="H365" s="4">
        <v>0</v>
      </c>
      <c r="I365" s="4">
        <v>0</v>
      </c>
      <c r="J365" s="4">
        <v>96</v>
      </c>
      <c r="K365" s="4">
        <v>0.54857142857142449</v>
      </c>
      <c r="L365" s="4">
        <v>0.55170612244898409</v>
      </c>
      <c r="M365" s="4">
        <v>0.55485872886296794</v>
      </c>
      <c r="N365" s="4">
        <v>0.5580293501707736</v>
      </c>
      <c r="O365" s="4">
        <v>0.56121808931458994</v>
      </c>
      <c r="P365" s="4">
        <v>0.56442504982496211</v>
      </c>
      <c r="Q365" s="4">
        <v>0.56765033582396673</v>
      </c>
      <c r="R365" s="4">
        <v>0.57089405202867038</v>
      </c>
      <c r="S365" s="4">
        <v>0.57415630375454474</v>
      </c>
      <c r="T365" s="4">
        <v>0.57743719691886908</v>
      </c>
      <c r="U365" s="4">
        <v>0.58073683804410614</v>
      </c>
      <c r="V365" s="4">
        <v>0.58405533426150824</v>
      </c>
      <c r="W365" s="4">
        <v>0.58739279331443739</v>
      </c>
      <c r="X365" s="4">
        <v>0.59074932356193399</v>
      </c>
      <c r="Y365" s="4">
        <v>0.59412503398230643</v>
      </c>
      <c r="Z365" s="4">
        <v>0.59752003417647825</v>
      </c>
      <c r="AA365" s="4">
        <v>0.60093443437177418</v>
      </c>
      <c r="AB365" s="4">
        <v>0.60436834542533024</v>
      </c>
      <c r="AC365" s="4">
        <v>0.60782187882775773</v>
      </c>
      <c r="AD365" s="4">
        <v>0.61129514670678109</v>
      </c>
      <c r="AE365" s="4">
        <v>0.61478826183080415</v>
      </c>
      <c r="AF365" s="4">
        <v>0.6183013376126979</v>
      </c>
      <c r="AG365" s="4">
        <v>0.62183448811335396</v>
      </c>
      <c r="AH365" s="4">
        <v>0.62538782804541981</v>
      </c>
      <c r="AI365" s="4">
        <v>0.62896147277710457</v>
      </c>
      <c r="AJ365" s="4">
        <v>0.63255553833584066</v>
      </c>
      <c r="AK365" s="4">
        <v>0.63617014141204131</v>
      </c>
      <c r="AL365" s="4">
        <v>0.63980539936296221</v>
      </c>
      <c r="AM365" s="4">
        <v>0.64346143021648006</v>
      </c>
      <c r="AN365" s="4">
        <v>0.64713835267484376</v>
      </c>
      <c r="AO365" s="4">
        <v>0.65083628611869893</v>
      </c>
      <c r="AP365" s="4">
        <v>0.65455535061082049</v>
      </c>
      <c r="AQ365" s="4">
        <v>0.65829566690002572</v>
      </c>
      <c r="AR365" s="4">
        <v>1.6906287849965846</v>
      </c>
      <c r="AS365" s="4">
        <v>1.5690242147884059</v>
      </c>
      <c r="AT365" s="4">
        <v>4.4632296929090955</v>
      </c>
      <c r="AU365" s="4">
        <v>2.2357880489474855</v>
      </c>
      <c r="AV365" s="4">
        <v>2.7190539316165308</v>
      </c>
      <c r="AW365" s="4">
        <v>3.2083366041168171</v>
      </c>
      <c r="AX365" s="4">
        <v>3.7039765562435165</v>
      </c>
      <c r="AY365" s="4">
        <v>4.2055428337262475</v>
      </c>
      <c r="AZ365" s="4">
        <v>4.7133408130000038</v>
      </c>
      <c r="BA365" s="61">
        <v>5.2278225646250487</v>
      </c>
    </row>
    <row r="366" spans="2:53" x14ac:dyDescent="0.25">
      <c r="B366" s="112">
        <v>8</v>
      </c>
      <c r="C366" s="4">
        <v>0</v>
      </c>
      <c r="D366" s="4">
        <v>0</v>
      </c>
      <c r="E366" s="4">
        <v>0</v>
      </c>
      <c r="F366" s="4">
        <v>0</v>
      </c>
      <c r="G366" s="4">
        <v>0</v>
      </c>
      <c r="H366" s="4">
        <v>0</v>
      </c>
      <c r="I366" s="4">
        <v>0</v>
      </c>
      <c r="J366" s="4">
        <v>0</v>
      </c>
      <c r="K366" s="4">
        <v>95.428571428571431</v>
      </c>
      <c r="L366" s="4">
        <v>0.54530612244897558</v>
      </c>
      <c r="M366" s="4">
        <v>0.54842215743440681</v>
      </c>
      <c r="N366" s="4">
        <v>0.55155599833402169</v>
      </c>
      <c r="O366" s="4">
        <v>0.5547077468959476</v>
      </c>
      <c r="P366" s="4">
        <v>0.55787750544962211</v>
      </c>
      <c r="Q366" s="4">
        <v>0.56106537690933733</v>
      </c>
      <c r="R366" s="4">
        <v>0.56427146477739554</v>
      </c>
      <c r="S366" s="4">
        <v>0.56749587314754735</v>
      </c>
      <c r="T366" s="4">
        <v>0.57073870670838678</v>
      </c>
      <c r="U366" s="4">
        <v>0.57400007074673298</v>
      </c>
      <c r="V366" s="4">
        <v>0.57728007115098645</v>
      </c>
      <c r="W366" s="4">
        <v>0.5805788144147136</v>
      </c>
      <c r="X366" s="4">
        <v>0.58389640763994666</v>
      </c>
      <c r="Y366" s="4">
        <v>0.58723295854073199</v>
      </c>
      <c r="Z366" s="4">
        <v>0.59058857544669752</v>
      </c>
      <c r="AA366" s="4">
        <v>0.59396336730638022</v>
      </c>
      <c r="AB366" s="4">
        <v>0.59735744369098986</v>
      </c>
      <c r="AC366" s="4">
        <v>0.60077091479779854</v>
      </c>
      <c r="AD366" s="4">
        <v>0.60420389145378295</v>
      </c>
      <c r="AE366" s="4">
        <v>0.60765648511924075</v>
      </c>
      <c r="AF366" s="4">
        <v>0.61112880789133506</v>
      </c>
      <c r="AG366" s="4">
        <v>0.61462097250786041</v>
      </c>
      <c r="AH366" s="4">
        <v>0.61813309235077452</v>
      </c>
      <c r="AI366" s="4">
        <v>0.6216652814499114</v>
      </c>
      <c r="AJ366" s="4">
        <v>0.6252176544867647</v>
      </c>
      <c r="AK366" s="4">
        <v>0.6287903267981273</v>
      </c>
      <c r="AL366" s="4">
        <v>0.63238341437982681</v>
      </c>
      <c r="AM366" s="4">
        <v>0.63599703389056361</v>
      </c>
      <c r="AN366" s="4">
        <v>0.6396313026556677</v>
      </c>
      <c r="AO366" s="4">
        <v>0.64328633867082685</v>
      </c>
      <c r="AP366" s="4">
        <v>0.64696226060608764</v>
      </c>
      <c r="AQ366" s="4">
        <v>0.65065918780956566</v>
      </c>
      <c r="AR366" s="4">
        <v>0.65437724031133515</v>
      </c>
      <c r="AS366" s="4">
        <v>1.6805655184192241</v>
      </c>
      <c r="AT366" s="4">
        <v>1.559684784938475</v>
      </c>
      <c r="AU366" s="4">
        <v>4.4366628494989229</v>
      </c>
      <c r="AV366" s="4">
        <v>2.2224797867513697</v>
      </c>
      <c r="AW366" s="4">
        <v>2.7028690867854799</v>
      </c>
      <c r="AX366" s="4">
        <v>3.1892393624256457</v>
      </c>
      <c r="AY366" s="4">
        <v>3.6819290767420672</v>
      </c>
      <c r="AZ366" s="4">
        <v>4.1805098406683534</v>
      </c>
      <c r="BA366" s="61">
        <v>4.685285212922623</v>
      </c>
    </row>
    <row r="367" spans="2:53" x14ac:dyDescent="0.25">
      <c r="B367" s="112">
        <v>9</v>
      </c>
      <c r="C367" s="4">
        <v>0</v>
      </c>
      <c r="D367" s="4">
        <v>0</v>
      </c>
      <c r="E367" s="4">
        <v>0</v>
      </c>
      <c r="F367" s="4">
        <v>0</v>
      </c>
      <c r="G367" s="4">
        <v>0</v>
      </c>
      <c r="H367" s="4">
        <v>0</v>
      </c>
      <c r="I367" s="4">
        <v>0</v>
      </c>
      <c r="J367" s="4">
        <v>0</v>
      </c>
      <c r="K367" s="4">
        <v>0</v>
      </c>
      <c r="L367" s="4">
        <v>94.857142857142861</v>
      </c>
      <c r="M367" s="4">
        <v>0.54204081632652668</v>
      </c>
      <c r="N367" s="4">
        <v>0.54513819241982953</v>
      </c>
      <c r="O367" s="4">
        <v>0.54825326780507544</v>
      </c>
      <c r="P367" s="4">
        <v>0.55138614362112159</v>
      </c>
      <c r="Q367" s="4">
        <v>0.5545369215846544</v>
      </c>
      <c r="R367" s="4">
        <v>0.55770570399371255</v>
      </c>
      <c r="S367" s="4">
        <v>0.56089259373082434</v>
      </c>
      <c r="T367" s="4">
        <v>0.56409769426642431</v>
      </c>
      <c r="U367" s="4">
        <v>0.56732110966222882</v>
      </c>
      <c r="V367" s="4">
        <v>0.57056294457459689</v>
      </c>
      <c r="W367" s="4">
        <v>0.57382330425786676</v>
      </c>
      <c r="X367" s="4">
        <v>0.57710229456791895</v>
      </c>
      <c r="Y367" s="4">
        <v>0.58040002196545604</v>
      </c>
      <c r="Z367" s="4">
        <v>0.58371659351952998</v>
      </c>
      <c r="AA367" s="4">
        <v>0.58705211691108861</v>
      </c>
      <c r="AB367" s="4">
        <v>0.59040670043628218</v>
      </c>
      <c r="AC367" s="4">
        <v>0.59378045301020554</v>
      </c>
      <c r="AD367" s="4">
        <v>0.59717348417026683</v>
      </c>
      <c r="AE367" s="4">
        <v>0.60058590407980827</v>
      </c>
      <c r="AF367" s="4">
        <v>0.60401782353170042</v>
      </c>
      <c r="AG367" s="4">
        <v>0.60746935395186608</v>
      </c>
      <c r="AH367" s="4">
        <v>0.61094060740302292</v>
      </c>
      <c r="AI367" s="4">
        <v>0.61443169658819508</v>
      </c>
      <c r="AJ367" s="4">
        <v>0.61794273485440299</v>
      </c>
      <c r="AK367" s="4">
        <v>0.62147383619642482</v>
      </c>
      <c r="AL367" s="4">
        <v>0.62502511526041404</v>
      </c>
      <c r="AM367" s="4">
        <v>0.62859668734761232</v>
      </c>
      <c r="AN367" s="4">
        <v>0.63218866841816512</v>
      </c>
      <c r="AO367" s="4">
        <v>0.63580117509485534</v>
      </c>
      <c r="AP367" s="4">
        <v>0.63943432466680994</v>
      </c>
      <c r="AQ367" s="4">
        <v>0.64308823509347635</v>
      </c>
      <c r="AR367" s="4">
        <v>0.64676302500831084</v>
      </c>
      <c r="AS367" s="4">
        <v>0.65045881372264458</v>
      </c>
      <c r="AT367" s="4">
        <v>1.6705022518418635</v>
      </c>
      <c r="AU367" s="4">
        <v>1.550345355088544</v>
      </c>
      <c r="AV367" s="4">
        <v>4.4100960060887502</v>
      </c>
      <c r="AW367" s="4">
        <v>2.2091715245552539</v>
      </c>
      <c r="AX367" s="4">
        <v>2.6866842419544295</v>
      </c>
      <c r="AY367" s="4">
        <v>3.1701421207344742</v>
      </c>
      <c r="AZ367" s="4">
        <v>3.6598815972406178</v>
      </c>
      <c r="BA367" s="61">
        <v>4.1554768476104593</v>
      </c>
    </row>
    <row r="368" spans="2:53" x14ac:dyDescent="0.25">
      <c r="B368" s="112">
        <v>10</v>
      </c>
      <c r="C368" s="4">
        <v>0</v>
      </c>
      <c r="D368" s="4">
        <v>0</v>
      </c>
      <c r="E368" s="4">
        <v>0</v>
      </c>
      <c r="F368" s="4">
        <v>0</v>
      </c>
      <c r="G368" s="4">
        <v>0</v>
      </c>
      <c r="H368" s="4">
        <v>0</v>
      </c>
      <c r="I368" s="4">
        <v>0</v>
      </c>
      <c r="J368" s="4">
        <v>0</v>
      </c>
      <c r="K368" s="4">
        <v>0</v>
      </c>
      <c r="L368" s="4">
        <v>0</v>
      </c>
      <c r="M368" s="4">
        <v>94.285714285714278</v>
      </c>
      <c r="N368" s="4">
        <v>0.53877551020407766</v>
      </c>
      <c r="O368" s="4">
        <v>0.54185422740525224</v>
      </c>
      <c r="P368" s="4">
        <v>0.54495053727612919</v>
      </c>
      <c r="Q368" s="4">
        <v>0.54806454034629548</v>
      </c>
      <c r="R368" s="4">
        <v>0.55119633771968657</v>
      </c>
      <c r="S368" s="4">
        <v>0.55434603107808778</v>
      </c>
      <c r="T368" s="4">
        <v>0.55751372268425303</v>
      </c>
      <c r="U368" s="4">
        <v>0.56069951538530127</v>
      </c>
      <c r="V368" s="4">
        <v>0.56390351261607075</v>
      </c>
      <c r="W368" s="4">
        <v>0.56712581840246068</v>
      </c>
      <c r="X368" s="4">
        <v>0.57036653736474707</v>
      </c>
      <c r="Y368" s="4">
        <v>0.57362577472112419</v>
      </c>
      <c r="Z368" s="4">
        <v>0.5769036362909653</v>
      </c>
      <c r="AA368" s="4">
        <v>0.58020022849832797</v>
      </c>
      <c r="AB368" s="4">
        <v>0.58351565837547958</v>
      </c>
      <c r="AC368" s="4">
        <v>0.58685003356618404</v>
      </c>
      <c r="AD368" s="4">
        <v>0.59020346232942111</v>
      </c>
      <c r="AE368" s="4">
        <v>0.59357605354273502</v>
      </c>
      <c r="AF368" s="4">
        <v>0.59696791670583349</v>
      </c>
      <c r="AG368" s="4">
        <v>0.60037916194415997</v>
      </c>
      <c r="AH368" s="4">
        <v>0.60380990001239698</v>
      </c>
      <c r="AI368" s="4">
        <v>0.60726024229818543</v>
      </c>
      <c r="AJ368" s="4">
        <v>0.61073030082561552</v>
      </c>
      <c r="AK368" s="4">
        <v>0.61422018825889446</v>
      </c>
      <c r="AL368" s="4">
        <v>0.61773001790608484</v>
      </c>
      <c r="AM368" s="4">
        <v>0.62125990372270068</v>
      </c>
      <c r="AN368" s="4">
        <v>0.62480996031539771</v>
      </c>
      <c r="AO368" s="4">
        <v>0.62838030294576652</v>
      </c>
      <c r="AP368" s="4">
        <v>0.63197104753404287</v>
      </c>
      <c r="AQ368" s="4">
        <v>0.63558231066279292</v>
      </c>
      <c r="AR368" s="4">
        <v>0.63921420958086494</v>
      </c>
      <c r="AS368" s="4">
        <v>0.64286686220705591</v>
      </c>
      <c r="AT368" s="4">
        <v>0.6465403871339539</v>
      </c>
      <c r="AU368" s="4">
        <v>1.6604389852645027</v>
      </c>
      <c r="AV368" s="4">
        <v>1.5410059252386128</v>
      </c>
      <c r="AW368" s="4">
        <v>4.3835291626785766</v>
      </c>
      <c r="AX368" s="4">
        <v>2.1958632623591376</v>
      </c>
      <c r="AY368" s="4">
        <v>2.6704993971233786</v>
      </c>
      <c r="AZ368" s="4">
        <v>3.1510448790433023</v>
      </c>
      <c r="BA368" s="61">
        <v>3.637834117739168</v>
      </c>
    </row>
    <row r="369" spans="2:53" x14ac:dyDescent="0.25">
      <c r="B369" s="112">
        <v>11</v>
      </c>
      <c r="C369" s="4">
        <v>0</v>
      </c>
      <c r="D369" s="4">
        <v>0</v>
      </c>
      <c r="E369" s="4">
        <v>0</v>
      </c>
      <c r="F369" s="4">
        <v>0</v>
      </c>
      <c r="G369" s="4">
        <v>0</v>
      </c>
      <c r="H369" s="4">
        <v>0</v>
      </c>
      <c r="I369" s="4">
        <v>0</v>
      </c>
      <c r="J369" s="4">
        <v>0</v>
      </c>
      <c r="K369" s="4">
        <v>0</v>
      </c>
      <c r="L369" s="4">
        <v>0</v>
      </c>
      <c r="M369" s="4">
        <v>0</v>
      </c>
      <c r="N369" s="4">
        <v>93.714285714285708</v>
      </c>
      <c r="O369" s="4">
        <v>0.53551020408162875</v>
      </c>
      <c r="P369" s="4">
        <v>0.53857026239067496</v>
      </c>
      <c r="Q369" s="4">
        <v>0.54164780674718294</v>
      </c>
      <c r="R369" s="4">
        <v>0.54474293707146948</v>
      </c>
      <c r="S369" s="4">
        <v>0.54785575385471885</v>
      </c>
      <c r="T369" s="4">
        <v>0.550986358162463</v>
      </c>
      <c r="U369" s="4">
        <v>0.55413485163768184</v>
      </c>
      <c r="V369" s="4">
        <v>0.55730133650417824</v>
      </c>
      <c r="W369" s="4">
        <v>0.56048591556991278</v>
      </c>
      <c r="X369" s="4">
        <v>0.56368869223032458</v>
      </c>
      <c r="Y369" s="4">
        <v>0.56690977047162738</v>
      </c>
      <c r="Z369" s="4">
        <v>0.57014925487432955</v>
      </c>
      <c r="AA369" s="4">
        <v>0.57340725061647468</v>
      </c>
      <c r="AB369" s="4">
        <v>0.57668386347712608</v>
      </c>
      <c r="AC369" s="4">
        <v>0.57997919983987067</v>
      </c>
      <c r="AD369" s="4">
        <v>0.583293366696086</v>
      </c>
      <c r="AE369" s="4">
        <v>0.58662647164863679</v>
      </c>
      <c r="AF369" s="4">
        <v>0.58997862291520331</v>
      </c>
      <c r="AG369" s="4">
        <v>0.59334992933185882</v>
      </c>
      <c r="AH369" s="4">
        <v>0.59674050035661963</v>
      </c>
      <c r="AI369" s="4">
        <v>0.600150446072928</v>
      </c>
      <c r="AJ369" s="4">
        <v>0.60357987719334794</v>
      </c>
      <c r="AK369" s="4">
        <v>0.60702890506303608</v>
      </c>
      <c r="AL369" s="4">
        <v>0.61049764166338605</v>
      </c>
      <c r="AM369" s="4">
        <v>0.61398619961574497</v>
      </c>
      <c r="AN369" s="4">
        <v>0.61749469218498743</v>
      </c>
      <c r="AO369" s="4">
        <v>0.62102323328318321</v>
      </c>
      <c r="AP369" s="4">
        <v>0.62457193747336803</v>
      </c>
      <c r="AQ369" s="4">
        <v>0.62814091997323052</v>
      </c>
      <c r="AR369" s="4">
        <v>0.631730296658776</v>
      </c>
      <c r="AS369" s="4">
        <v>0.63534018406825365</v>
      </c>
      <c r="AT369" s="4">
        <v>0.63897069940580109</v>
      </c>
      <c r="AU369" s="4">
        <v>0.64262196054526333</v>
      </c>
      <c r="AV369" s="4">
        <v>1.6503757186871422</v>
      </c>
      <c r="AW369" s="4">
        <v>1.5316664953886818</v>
      </c>
      <c r="AX369" s="4">
        <v>4.3569623192684039</v>
      </c>
      <c r="AY369" s="4">
        <v>2.1825550001630218</v>
      </c>
      <c r="AZ369" s="4">
        <v>2.6543145522923282</v>
      </c>
      <c r="BA369" s="61">
        <v>3.1319476373521309</v>
      </c>
    </row>
    <row r="370" spans="2:53" x14ac:dyDescent="0.25">
      <c r="B370" s="112">
        <v>12</v>
      </c>
      <c r="C370" s="4">
        <v>0</v>
      </c>
      <c r="D370" s="4">
        <v>0</v>
      </c>
      <c r="E370" s="4">
        <v>0</v>
      </c>
      <c r="F370" s="4">
        <v>0</v>
      </c>
      <c r="G370" s="4">
        <v>0</v>
      </c>
      <c r="H370" s="4">
        <v>0</v>
      </c>
      <c r="I370" s="4">
        <v>0</v>
      </c>
      <c r="J370" s="4">
        <v>0</v>
      </c>
      <c r="K370" s="4">
        <v>0</v>
      </c>
      <c r="L370" s="4">
        <v>0</v>
      </c>
      <c r="M370" s="4">
        <v>0</v>
      </c>
      <c r="N370" s="4">
        <v>0</v>
      </c>
      <c r="O370" s="4">
        <v>93.142857142857139</v>
      </c>
      <c r="P370" s="4">
        <v>0.53224489795917984</v>
      </c>
      <c r="Q370" s="4">
        <v>0.53528629737609768</v>
      </c>
      <c r="R370" s="4">
        <v>0.53834507621823668</v>
      </c>
      <c r="S370" s="4">
        <v>0.54142133379664348</v>
      </c>
      <c r="T370" s="4">
        <v>0.54451516998975102</v>
      </c>
      <c r="U370" s="4">
        <v>0.54762668524683822</v>
      </c>
      <c r="V370" s="4">
        <v>0.55075598059111064</v>
      </c>
      <c r="W370" s="4">
        <v>0.5539031576230552</v>
      </c>
      <c r="X370" s="4">
        <v>0.55706831852375482</v>
      </c>
      <c r="Y370" s="4">
        <v>0.56025156605818849</v>
      </c>
      <c r="Z370" s="4">
        <v>0.56345300357850769</v>
      </c>
      <c r="AA370" s="4">
        <v>0.5666727350275349</v>
      </c>
      <c r="AB370" s="4">
        <v>0.56991086494198395</v>
      </c>
      <c r="AC370" s="4">
        <v>0.57316749845592407</v>
      </c>
      <c r="AD370" s="4">
        <v>0.57644274130426165</v>
      </c>
      <c r="AE370" s="4">
        <v>0.57973669982598797</v>
      </c>
      <c r="AF370" s="4">
        <v>0.58304948096785247</v>
      </c>
      <c r="AG370" s="4">
        <v>0.5863811922876716</v>
      </c>
      <c r="AH370" s="4">
        <v>0.58973194195788403</v>
      </c>
      <c r="AI370" s="4">
        <v>0.59310183876907929</v>
      </c>
      <c r="AJ370" s="4">
        <v>0.59649099213345891</v>
      </c>
      <c r="AK370" s="4">
        <v>0.59989951208851044</v>
      </c>
      <c r="AL370" s="4">
        <v>0.60332750930045664</v>
      </c>
      <c r="AM370" s="4">
        <v>0.60677509506787763</v>
      </c>
      <c r="AN370" s="4">
        <v>0.61024238132540509</v>
      </c>
      <c r="AO370" s="4">
        <v>0.61372948064727406</v>
      </c>
      <c r="AP370" s="4">
        <v>0.61723650625096871</v>
      </c>
      <c r="AQ370" s="4">
        <v>0.62076357200096943</v>
      </c>
      <c r="AR370" s="4">
        <v>0.62431079241241816</v>
      </c>
      <c r="AS370" s="4">
        <v>0.62787828265475909</v>
      </c>
      <c r="AT370" s="4">
        <v>0.63146615855564237</v>
      </c>
      <c r="AU370" s="4">
        <v>0.63507453660454616</v>
      </c>
      <c r="AV370" s="4">
        <v>0.63870353395657264</v>
      </c>
      <c r="AW370" s="4">
        <v>1.6403124521097816</v>
      </c>
      <c r="AX370" s="4">
        <v>1.5223270655387509</v>
      </c>
      <c r="AY370" s="4">
        <v>4.3303954758582304</v>
      </c>
      <c r="AZ370" s="4">
        <v>2.169246737966906</v>
      </c>
      <c r="BA370" s="61">
        <v>2.6381297074612773</v>
      </c>
    </row>
    <row r="371" spans="2:53" x14ac:dyDescent="0.25">
      <c r="B371" s="112">
        <v>13</v>
      </c>
      <c r="C371" s="4">
        <v>0</v>
      </c>
      <c r="D371" s="4">
        <v>0</v>
      </c>
      <c r="E371" s="4">
        <v>0</v>
      </c>
      <c r="F371" s="4">
        <v>0</v>
      </c>
      <c r="G371" s="4">
        <v>0</v>
      </c>
      <c r="H371" s="4">
        <v>0</v>
      </c>
      <c r="I371" s="4">
        <v>0</v>
      </c>
      <c r="J371" s="4">
        <v>0</v>
      </c>
      <c r="K371" s="4">
        <v>0</v>
      </c>
      <c r="L371" s="4">
        <v>0</v>
      </c>
      <c r="M371" s="4">
        <v>0</v>
      </c>
      <c r="N371" s="4">
        <v>0</v>
      </c>
      <c r="O371" s="4">
        <v>0</v>
      </c>
      <c r="P371" s="4">
        <v>92.571428571428555</v>
      </c>
      <c r="Q371" s="4">
        <v>0.52897959183673082</v>
      </c>
      <c r="R371" s="4">
        <v>0.53200233236152039</v>
      </c>
      <c r="S371" s="4">
        <v>0.53504234568929043</v>
      </c>
      <c r="T371" s="4">
        <v>0.53809973052181737</v>
      </c>
      <c r="U371" s="4">
        <v>0.5411745861247832</v>
      </c>
      <c r="V371" s="4">
        <v>0.54426701233121344</v>
      </c>
      <c r="W371" s="4">
        <v>0.54737710954453933</v>
      </c>
      <c r="X371" s="4">
        <v>0.55050497874193216</v>
      </c>
      <c r="Y371" s="4">
        <v>0.55365072147759675</v>
      </c>
      <c r="Z371" s="4">
        <v>0.55681443988605228</v>
      </c>
      <c r="AA371" s="4">
        <v>0.559996236685388</v>
      </c>
      <c r="AB371" s="4">
        <v>0.56319621518074015</v>
      </c>
      <c r="AC371" s="4">
        <v>0.56641447926749322</v>
      </c>
      <c r="AD371" s="4">
        <v>0.56965113343472207</v>
      </c>
      <c r="AE371" s="4">
        <v>0.57290628276865263</v>
      </c>
      <c r="AF371" s="4">
        <v>0.57618003295588982</v>
      </c>
      <c r="AG371" s="4">
        <v>0.57947249028706804</v>
      </c>
      <c r="AH371" s="4">
        <v>0.58278376166013979</v>
      </c>
      <c r="AI371" s="4">
        <v>0.58611395458390925</v>
      </c>
      <c r="AJ371" s="4">
        <v>0.58946317718153884</v>
      </c>
      <c r="AK371" s="4">
        <v>0.59283153819398982</v>
      </c>
      <c r="AL371" s="4">
        <v>0.59621914698367295</v>
      </c>
      <c r="AM371" s="4">
        <v>0.59962611353787709</v>
      </c>
      <c r="AN371" s="4">
        <v>0.60305254847236911</v>
      </c>
      <c r="AO371" s="4">
        <v>0.60649856303506511</v>
      </c>
      <c r="AP371" s="4">
        <v>0.6099642691095607</v>
      </c>
      <c r="AQ371" s="4">
        <v>0.6134497792187541</v>
      </c>
      <c r="AR371" s="4">
        <v>0.61695520652857083</v>
      </c>
      <c r="AS371" s="4">
        <v>0.62048066485160569</v>
      </c>
      <c r="AT371" s="4">
        <v>0.62402626865074207</v>
      </c>
      <c r="AU371" s="4">
        <v>0.62759213304303096</v>
      </c>
      <c r="AV371" s="4">
        <v>0.63117837380329123</v>
      </c>
      <c r="AW371" s="4">
        <v>0.63478510736788196</v>
      </c>
      <c r="AX371" s="4">
        <v>1.6302491855324208</v>
      </c>
      <c r="AY371" s="4">
        <v>1.5129876356888197</v>
      </c>
      <c r="AZ371" s="4">
        <v>4.3038286324480568</v>
      </c>
      <c r="BA371" s="61">
        <v>2.1559384757707898</v>
      </c>
    </row>
    <row r="372" spans="2:53" x14ac:dyDescent="0.25">
      <c r="B372" s="112">
        <v>14</v>
      </c>
      <c r="C372" s="4">
        <v>0</v>
      </c>
      <c r="D372" s="4">
        <v>0</v>
      </c>
      <c r="E372" s="4">
        <v>0</v>
      </c>
      <c r="F372" s="4">
        <v>0</v>
      </c>
      <c r="G372" s="4">
        <v>0</v>
      </c>
      <c r="H372" s="4">
        <v>0</v>
      </c>
      <c r="I372" s="4">
        <v>0</v>
      </c>
      <c r="J372" s="4">
        <v>0</v>
      </c>
      <c r="K372" s="4">
        <v>0</v>
      </c>
      <c r="L372" s="4">
        <v>0</v>
      </c>
      <c r="M372" s="4">
        <v>0</v>
      </c>
      <c r="N372" s="4">
        <v>0</v>
      </c>
      <c r="O372" s="4">
        <v>0</v>
      </c>
      <c r="P372" s="4">
        <v>0</v>
      </c>
      <c r="Q372" s="4">
        <v>91.999999999999986</v>
      </c>
      <c r="R372" s="4">
        <v>0.52571428571428191</v>
      </c>
      <c r="S372" s="4">
        <v>0.52871836734694311</v>
      </c>
      <c r="T372" s="4">
        <v>0.53173961516034429</v>
      </c>
      <c r="U372" s="4">
        <v>0.53477812724699136</v>
      </c>
      <c r="V372" s="4">
        <v>0.53783400225981548</v>
      </c>
      <c r="W372" s="4">
        <v>0.54090733941558866</v>
      </c>
      <c r="X372" s="4">
        <v>0.54399823849796813</v>
      </c>
      <c r="Y372" s="4">
        <v>0.54710679986080912</v>
      </c>
      <c r="Z372" s="4">
        <v>0.55023312443143879</v>
      </c>
      <c r="AA372" s="4">
        <v>0.55337731371391619</v>
      </c>
      <c r="AB372" s="4">
        <v>0.55653946979226843</v>
      </c>
      <c r="AC372" s="4">
        <v>0.5597196953339455</v>
      </c>
      <c r="AD372" s="4">
        <v>0.5629180935930026</v>
      </c>
      <c r="AE372" s="4">
        <v>0.56613476841352017</v>
      </c>
      <c r="AF372" s="4">
        <v>0.56936982423304372</v>
      </c>
      <c r="AG372" s="4">
        <v>0.57262336608579179</v>
      </c>
      <c r="AH372" s="4">
        <v>0.57589549960628372</v>
      </c>
      <c r="AI372" s="4">
        <v>0.57918633103260808</v>
      </c>
      <c r="AJ372" s="4">
        <v>0.58249596720993457</v>
      </c>
      <c r="AK372" s="4">
        <v>0.58582451559399851</v>
      </c>
      <c r="AL372" s="4">
        <v>0.58917208425452083</v>
      </c>
      <c r="AM372" s="4">
        <v>0.59253878187883546</v>
      </c>
      <c r="AN372" s="4">
        <v>0.59592471777529765</v>
      </c>
      <c r="AO372" s="4">
        <v>0.5993300018768607</v>
      </c>
      <c r="AP372" s="4">
        <v>0.60275474474472523</v>
      </c>
      <c r="AQ372" s="4">
        <v>0.60619905757184744</v>
      </c>
      <c r="AR372" s="4">
        <v>0.6096630521865396</v>
      </c>
      <c r="AS372" s="4">
        <v>0.61314684105617234</v>
      </c>
      <c r="AT372" s="4">
        <v>0.61665053729079333</v>
      </c>
      <c r="AU372" s="4">
        <v>0.62017425464672515</v>
      </c>
      <c r="AV372" s="4">
        <v>0.62371810753041967</v>
      </c>
      <c r="AW372" s="4">
        <v>0.62728221100203641</v>
      </c>
      <c r="AX372" s="4">
        <v>0.63086668077919139</v>
      </c>
      <c r="AY372" s="4">
        <v>1.6201859189550603</v>
      </c>
      <c r="AZ372" s="4">
        <v>1.5036482058388887</v>
      </c>
      <c r="BA372" s="61">
        <v>4.2772617890378841</v>
      </c>
    </row>
    <row r="373" spans="2:53" x14ac:dyDescent="0.25">
      <c r="B373" s="112">
        <v>15</v>
      </c>
      <c r="C373" s="4">
        <v>0</v>
      </c>
      <c r="D373" s="4">
        <v>0</v>
      </c>
      <c r="E373" s="4">
        <v>0</v>
      </c>
      <c r="F373" s="4">
        <v>0</v>
      </c>
      <c r="G373" s="4">
        <v>0</v>
      </c>
      <c r="H373" s="4">
        <v>0</v>
      </c>
      <c r="I373" s="4">
        <v>0</v>
      </c>
      <c r="J373" s="4">
        <v>0</v>
      </c>
      <c r="K373" s="4">
        <v>0</v>
      </c>
      <c r="L373" s="4">
        <v>0</v>
      </c>
      <c r="M373" s="4">
        <v>0</v>
      </c>
      <c r="N373" s="4">
        <v>0</v>
      </c>
      <c r="O373" s="4">
        <v>0</v>
      </c>
      <c r="P373" s="4">
        <v>0</v>
      </c>
      <c r="Q373" s="4">
        <v>0</v>
      </c>
      <c r="R373" s="4">
        <v>91.428571428571402</v>
      </c>
      <c r="S373" s="4">
        <v>0.5224489795918329</v>
      </c>
      <c r="T373" s="4">
        <v>0.52543440233236571</v>
      </c>
      <c r="U373" s="4">
        <v>0.52843688463139804</v>
      </c>
      <c r="V373" s="4">
        <v>0.53145652397216525</v>
      </c>
      <c r="W373" s="4">
        <v>0.53449341839484765</v>
      </c>
      <c r="X373" s="4">
        <v>0.53754766649996377</v>
      </c>
      <c r="Y373" s="4">
        <v>0.54061936745139683</v>
      </c>
      <c r="Z373" s="4">
        <v>0.54370862097968597</v>
      </c>
      <c r="AA373" s="4">
        <v>0.54681552738528072</v>
      </c>
      <c r="AB373" s="4">
        <v>0.54994018754177998</v>
      </c>
      <c r="AC373" s="4">
        <v>0.55308270289914863</v>
      </c>
      <c r="AD373" s="4">
        <v>0.55624317548715074</v>
      </c>
      <c r="AE373" s="4">
        <v>0.55942170791851187</v>
      </c>
      <c r="AF373" s="4">
        <v>0.56261840339231817</v>
      </c>
      <c r="AG373" s="4">
        <v>0.5658333656974347</v>
      </c>
      <c r="AH373" s="4">
        <v>0.56906669921569364</v>
      </c>
      <c r="AI373" s="4">
        <v>0.57231850892549929</v>
      </c>
      <c r="AJ373" s="4">
        <v>0.57558890040507626</v>
      </c>
      <c r="AK373" s="4">
        <v>0.57887797983595979</v>
      </c>
      <c r="AL373" s="4">
        <v>0.58218585400645806</v>
      </c>
      <c r="AM373" s="4">
        <v>0.58551263031505174</v>
      </c>
      <c r="AN373" s="4">
        <v>0.58885841677399786</v>
      </c>
      <c r="AO373" s="4">
        <v>0.5922233220127181</v>
      </c>
      <c r="AP373" s="4">
        <v>0.59560745528135217</v>
      </c>
      <c r="AQ373" s="4">
        <v>0.59901092645438525</v>
      </c>
      <c r="AR373" s="4">
        <v>0.60243384603413408</v>
      </c>
      <c r="AS373" s="4">
        <v>0.60587632515432499</v>
      </c>
      <c r="AT373" s="4">
        <v>0.60933847558377363</v>
      </c>
      <c r="AU373" s="4">
        <v>0.61282040972998086</v>
      </c>
      <c r="AV373" s="4">
        <v>0.61632224064270813</v>
      </c>
      <c r="AW373" s="4">
        <v>0.61984408201780827</v>
      </c>
      <c r="AX373" s="4">
        <v>0.62338604820078147</v>
      </c>
      <c r="AY373" s="4">
        <v>0.62694825419050071</v>
      </c>
      <c r="AZ373" s="4">
        <v>1.6101226523776995</v>
      </c>
      <c r="BA373" s="61">
        <v>1.4943087759889575</v>
      </c>
    </row>
    <row r="374" spans="2:53" x14ac:dyDescent="0.25">
      <c r="B374" s="112">
        <v>16</v>
      </c>
      <c r="C374" s="4">
        <v>0</v>
      </c>
      <c r="D374" s="4">
        <v>0</v>
      </c>
      <c r="E374" s="4">
        <v>0</v>
      </c>
      <c r="F374" s="4">
        <v>0</v>
      </c>
      <c r="G374" s="4">
        <v>0</v>
      </c>
      <c r="H374" s="4">
        <v>0</v>
      </c>
      <c r="I374" s="4">
        <v>0</v>
      </c>
      <c r="J374" s="4">
        <v>0</v>
      </c>
      <c r="K374" s="4">
        <v>0</v>
      </c>
      <c r="L374" s="4">
        <v>0</v>
      </c>
      <c r="M374" s="4">
        <v>0</v>
      </c>
      <c r="N374" s="4">
        <v>0</v>
      </c>
      <c r="O374" s="4">
        <v>0</v>
      </c>
      <c r="P374" s="4">
        <v>0</v>
      </c>
      <c r="Q374" s="4">
        <v>0</v>
      </c>
      <c r="R374" s="4">
        <v>0</v>
      </c>
      <c r="S374" s="4">
        <v>90.857142857142833</v>
      </c>
      <c r="T374" s="4">
        <v>0.51918367346938399</v>
      </c>
      <c r="U374" s="4">
        <v>0.52215043731778843</v>
      </c>
      <c r="V374" s="4">
        <v>0.52513415410245179</v>
      </c>
      <c r="W374" s="4">
        <v>0.52813492069733925</v>
      </c>
      <c r="X374" s="4">
        <v>0.53115283452987982</v>
      </c>
      <c r="Y374" s="4">
        <v>0.53418799358433899</v>
      </c>
      <c r="Z374" s="4">
        <v>0.53724049640482563</v>
      </c>
      <c r="AA374" s="4">
        <v>0.54031044209856294</v>
      </c>
      <c r="AB374" s="4">
        <v>0.54339793033912276</v>
      </c>
      <c r="AC374" s="4">
        <v>0.54650306136964388</v>
      </c>
      <c r="AD374" s="4">
        <v>0.54962593600602894</v>
      </c>
      <c r="AE374" s="4">
        <v>0.5527666556403561</v>
      </c>
      <c r="AF374" s="4">
        <v>0.55592532224402114</v>
      </c>
      <c r="AG374" s="4">
        <v>0.55910203837111616</v>
      </c>
      <c r="AH374" s="4">
        <v>0.56229690716182579</v>
      </c>
      <c r="AI374" s="4">
        <v>0.5655100323455956</v>
      </c>
      <c r="AJ374" s="4">
        <v>0.56874151824471497</v>
      </c>
      <c r="AK374" s="4">
        <v>0.57199146977754456</v>
      </c>
      <c r="AL374" s="4">
        <v>0.575259992461985</v>
      </c>
      <c r="AM374" s="4">
        <v>0.57854719241891772</v>
      </c>
      <c r="AN374" s="4">
        <v>0.58185317637558265</v>
      </c>
      <c r="AO374" s="4">
        <v>0.58517805166916037</v>
      </c>
      <c r="AP374" s="4">
        <v>0.58852192625013866</v>
      </c>
      <c r="AQ374" s="4">
        <v>0.59188490868584376</v>
      </c>
      <c r="AR374" s="4">
        <v>0.59526710816404538</v>
      </c>
      <c r="AS374" s="4">
        <v>0.59866863449642072</v>
      </c>
      <c r="AT374" s="4">
        <v>0.60208959812211049</v>
      </c>
      <c r="AU374" s="4">
        <v>0.60553011011137503</v>
      </c>
      <c r="AV374" s="4">
        <v>0.60899028216916851</v>
      </c>
      <c r="AW374" s="4">
        <v>0.61247022663869122</v>
      </c>
      <c r="AX374" s="4">
        <v>0.61597005650519698</v>
      </c>
      <c r="AY374" s="4">
        <v>0.61948988539952665</v>
      </c>
      <c r="AZ374" s="4">
        <v>0.62302982760181014</v>
      </c>
      <c r="BA374" s="61">
        <v>1.6000593858003389</v>
      </c>
    </row>
    <row r="375" spans="2:53" x14ac:dyDescent="0.25">
      <c r="B375" s="112">
        <v>17</v>
      </c>
      <c r="C375" s="4">
        <v>0</v>
      </c>
      <c r="D375" s="4">
        <v>0</v>
      </c>
      <c r="E375" s="4">
        <v>0</v>
      </c>
      <c r="F375" s="4">
        <v>0</v>
      </c>
      <c r="G375" s="4">
        <v>0</v>
      </c>
      <c r="H375" s="4">
        <v>0</v>
      </c>
      <c r="I375" s="4">
        <v>0</v>
      </c>
      <c r="J375" s="4">
        <v>0</v>
      </c>
      <c r="K375" s="4">
        <v>0</v>
      </c>
      <c r="L375" s="4">
        <v>0</v>
      </c>
      <c r="M375" s="4">
        <v>0</v>
      </c>
      <c r="N375" s="4">
        <v>0</v>
      </c>
      <c r="O375" s="4">
        <v>0</v>
      </c>
      <c r="P375" s="4">
        <v>0</v>
      </c>
      <c r="Q375" s="4">
        <v>0</v>
      </c>
      <c r="R375" s="4">
        <v>0</v>
      </c>
      <c r="S375" s="4">
        <v>0</v>
      </c>
      <c r="T375" s="4">
        <v>90.285714285714263</v>
      </c>
      <c r="U375" s="4">
        <v>0.51591836734693508</v>
      </c>
      <c r="V375" s="4">
        <v>0.51886647230321115</v>
      </c>
      <c r="W375" s="4">
        <v>0.52183142357350554</v>
      </c>
      <c r="X375" s="4">
        <v>0.52481331742251325</v>
      </c>
      <c r="Y375" s="4">
        <v>0.527812250664912</v>
      </c>
      <c r="Z375" s="4">
        <v>0.53082832066871422</v>
      </c>
      <c r="AA375" s="4">
        <v>0.53386162535825443</v>
      </c>
      <c r="AB375" s="4">
        <v>0.5369122632174399</v>
      </c>
      <c r="AC375" s="4">
        <v>0.5399803332929648</v>
      </c>
      <c r="AD375" s="4">
        <v>0.54306593519750779</v>
      </c>
      <c r="AE375" s="4">
        <v>0.54616916911290925</v>
      </c>
      <c r="AF375" s="4">
        <v>0.54929013579356145</v>
      </c>
      <c r="AG375" s="4">
        <v>0.5524289365695304</v>
      </c>
      <c r="AH375" s="4">
        <v>0.55558567334991416</v>
      </c>
      <c r="AI375" s="4">
        <v>0.55876044862621677</v>
      </c>
      <c r="AJ375" s="4">
        <v>0.56195336547549757</v>
      </c>
      <c r="AK375" s="4">
        <v>0.56516452756393065</v>
      </c>
      <c r="AL375" s="4">
        <v>0.56839403915001285</v>
      </c>
      <c r="AM375" s="4">
        <v>0.57164200508801022</v>
      </c>
      <c r="AN375" s="4">
        <v>0.57490853083137738</v>
      </c>
      <c r="AO375" s="4">
        <v>0.57819372243611356</v>
      </c>
      <c r="AP375" s="4">
        <v>0.58149768656432288</v>
      </c>
      <c r="AQ375" s="4">
        <v>0.58482053048755922</v>
      </c>
      <c r="AR375" s="4">
        <v>0.58816236209033534</v>
      </c>
      <c r="AS375" s="4">
        <v>0.5915232898737055</v>
      </c>
      <c r="AT375" s="4">
        <v>0.59490342295870735</v>
      </c>
      <c r="AU375" s="4">
        <v>0.59830287108989599</v>
      </c>
      <c r="AV375" s="4">
        <v>0.60172174463897643</v>
      </c>
      <c r="AW375" s="4">
        <v>0.60516015460835615</v>
      </c>
      <c r="AX375" s="4">
        <v>0.6086182126346743</v>
      </c>
      <c r="AY375" s="4">
        <v>0.61209603099258569</v>
      </c>
      <c r="AZ375" s="4">
        <v>0.61559372259827172</v>
      </c>
      <c r="BA375" s="61">
        <v>0.61911140101311946</v>
      </c>
    </row>
    <row r="376" spans="2:53" x14ac:dyDescent="0.25">
      <c r="B376" s="112">
        <v>18</v>
      </c>
      <c r="C376" s="4">
        <v>0</v>
      </c>
      <c r="D376" s="4">
        <v>0</v>
      </c>
      <c r="E376" s="4">
        <v>0</v>
      </c>
      <c r="F376" s="4">
        <v>0</v>
      </c>
      <c r="G376" s="4">
        <v>0</v>
      </c>
      <c r="H376" s="4">
        <v>0</v>
      </c>
      <c r="I376" s="4">
        <v>0</v>
      </c>
      <c r="J376" s="4">
        <v>0</v>
      </c>
      <c r="K376" s="4">
        <v>0</v>
      </c>
      <c r="L376" s="4">
        <v>0</v>
      </c>
      <c r="M376" s="4">
        <v>0</v>
      </c>
      <c r="N376" s="4">
        <v>0</v>
      </c>
      <c r="O376" s="4">
        <v>0</v>
      </c>
      <c r="P376" s="4">
        <v>0</v>
      </c>
      <c r="Q376" s="4">
        <v>0</v>
      </c>
      <c r="R376" s="4">
        <v>0</v>
      </c>
      <c r="S376" s="4">
        <v>0</v>
      </c>
      <c r="T376" s="4">
        <v>0</v>
      </c>
      <c r="U376" s="4">
        <v>89.714285714285694</v>
      </c>
      <c r="V376" s="4">
        <v>0.51265306122448606</v>
      </c>
      <c r="W376" s="4">
        <v>0.51558250728863386</v>
      </c>
      <c r="X376" s="4">
        <v>0.51852869304455929</v>
      </c>
      <c r="Y376" s="4">
        <v>0.52149171414768725</v>
      </c>
      <c r="Z376" s="4">
        <v>0.52447166679994417</v>
      </c>
      <c r="AA376" s="4">
        <v>0.52746864775308944</v>
      </c>
      <c r="AB376" s="4">
        <v>0.53048275431168324</v>
      </c>
      <c r="AC376" s="4">
        <v>0.53351408433631686</v>
      </c>
      <c r="AD376" s="4">
        <v>0.53656273624680673</v>
      </c>
      <c r="AE376" s="4">
        <v>0.53962880902537169</v>
      </c>
      <c r="AF376" s="4">
        <v>0.54271240221978956</v>
      </c>
      <c r="AG376" s="4">
        <v>0.54581361594676669</v>
      </c>
      <c r="AH376" s="4">
        <v>0.54893255089503967</v>
      </c>
      <c r="AI376" s="4">
        <v>0.55206930832871215</v>
      </c>
      <c r="AJ376" s="4">
        <v>0.55522399009060774</v>
      </c>
      <c r="AK376" s="4">
        <v>0.55839669860539942</v>
      </c>
      <c r="AL376" s="4">
        <v>0.56158753688314622</v>
      </c>
      <c r="AM376" s="4">
        <v>0.56479660852248115</v>
      </c>
      <c r="AN376" s="4">
        <v>0.56802401771403543</v>
      </c>
      <c r="AO376" s="4">
        <v>0.57126986924383705</v>
      </c>
      <c r="AP376" s="4">
        <v>0.57453426849664446</v>
      </c>
      <c r="AQ376" s="4">
        <v>0.57781732145948539</v>
      </c>
      <c r="AR376" s="4">
        <v>0.58111913472497967</v>
      </c>
      <c r="AS376" s="4">
        <v>0.58443981549482682</v>
      </c>
      <c r="AT376" s="4">
        <v>0.58777947158336563</v>
      </c>
      <c r="AU376" s="4">
        <v>0.59113821142099399</v>
      </c>
      <c r="AV376" s="4">
        <v>0.59451614405768149</v>
      </c>
      <c r="AW376" s="4">
        <v>0.59791337916657783</v>
      </c>
      <c r="AX376" s="4">
        <v>0.60133002704754379</v>
      </c>
      <c r="AY376" s="4">
        <v>0.60476619863065739</v>
      </c>
      <c r="AZ376" s="4">
        <v>0.6082220054799744</v>
      </c>
      <c r="BA376" s="61">
        <v>0.61169755979701679</v>
      </c>
    </row>
    <row r="377" spans="2:53" x14ac:dyDescent="0.25">
      <c r="B377" s="112">
        <v>19</v>
      </c>
      <c r="C377" s="4">
        <v>0</v>
      </c>
      <c r="D377" s="4">
        <v>0</v>
      </c>
      <c r="E377" s="4">
        <v>0</v>
      </c>
      <c r="F377" s="4">
        <v>0</v>
      </c>
      <c r="G377" s="4">
        <v>0</v>
      </c>
      <c r="H377" s="4">
        <v>0</v>
      </c>
      <c r="I377" s="4">
        <v>0</v>
      </c>
      <c r="J377" s="4">
        <v>0</v>
      </c>
      <c r="K377" s="4">
        <v>0</v>
      </c>
      <c r="L377" s="4">
        <v>0</v>
      </c>
      <c r="M377" s="4">
        <v>0</v>
      </c>
      <c r="N377" s="4">
        <v>0</v>
      </c>
      <c r="O377" s="4">
        <v>0</v>
      </c>
      <c r="P377" s="4">
        <v>0</v>
      </c>
      <c r="Q377" s="4">
        <v>0</v>
      </c>
      <c r="R377" s="4">
        <v>0</v>
      </c>
      <c r="S377" s="4">
        <v>0</v>
      </c>
      <c r="T377" s="4">
        <v>0</v>
      </c>
      <c r="U377" s="4">
        <v>0</v>
      </c>
      <c r="V377" s="4">
        <v>89.142857142857125</v>
      </c>
      <c r="W377" s="4">
        <v>0.50938775510203715</v>
      </c>
      <c r="X377" s="4">
        <v>0.51229854227405658</v>
      </c>
      <c r="Y377" s="4">
        <v>0.51522596251561303</v>
      </c>
      <c r="Z377" s="4">
        <v>0.51817011087286124</v>
      </c>
      <c r="AA377" s="4">
        <v>0.52113108293497634</v>
      </c>
      <c r="AB377" s="4">
        <v>0.52410897483746466</v>
      </c>
      <c r="AC377" s="4">
        <v>0.52710388326511204</v>
      </c>
      <c r="AD377" s="4">
        <v>0.53011590545519383</v>
      </c>
      <c r="AE377" s="4">
        <v>0.53314513920064877</v>
      </c>
      <c r="AF377" s="4">
        <v>0.5361916828532356</v>
      </c>
      <c r="AG377" s="4">
        <v>0.53925563532666987</v>
      </c>
      <c r="AH377" s="4">
        <v>0.54233709609997205</v>
      </c>
      <c r="AI377" s="4">
        <v>0.54543616522054894</v>
      </c>
      <c r="AJ377" s="4">
        <v>0.54855294330751014</v>
      </c>
      <c r="AK377" s="4">
        <v>0.55168753155499883</v>
      </c>
      <c r="AL377" s="4">
        <v>0.55484003173530139</v>
      </c>
      <c r="AM377" s="4">
        <v>0.5580105462023619</v>
      </c>
      <c r="AN377" s="4">
        <v>0.56119917789494944</v>
      </c>
      <c r="AO377" s="4">
        <v>0.56440603034006065</v>
      </c>
      <c r="AP377" s="4">
        <v>0.56763120765629671</v>
      </c>
      <c r="AQ377" s="4">
        <v>0.57087481455717537</v>
      </c>
      <c r="AR377" s="4">
        <v>0.5741369563546479</v>
      </c>
      <c r="AS377" s="4">
        <v>0.57741773896240023</v>
      </c>
      <c r="AT377" s="4">
        <v>0.58071726889931841</v>
      </c>
      <c r="AU377" s="4">
        <v>0.58403565329302576</v>
      </c>
      <c r="AV377" s="4">
        <v>0.58737299988328062</v>
      </c>
      <c r="AW377" s="4">
        <v>0.590729417025467</v>
      </c>
      <c r="AX377" s="4">
        <v>0.59410501369417923</v>
      </c>
      <c r="AY377" s="4">
        <v>0.59749989948673143</v>
      </c>
      <c r="AZ377" s="4">
        <v>0.60091418462664048</v>
      </c>
      <c r="BA377" s="61">
        <v>0.60434797996736311</v>
      </c>
    </row>
    <row r="378" spans="2:53" x14ac:dyDescent="0.25">
      <c r="B378" s="112">
        <v>20</v>
      </c>
      <c r="C378" s="4">
        <v>0</v>
      </c>
      <c r="D378" s="4">
        <v>0</v>
      </c>
      <c r="E378" s="4">
        <v>0</v>
      </c>
      <c r="F378" s="4">
        <v>0</v>
      </c>
      <c r="G378" s="4">
        <v>0</v>
      </c>
      <c r="H378" s="4">
        <v>0</v>
      </c>
      <c r="I378" s="4">
        <v>0</v>
      </c>
      <c r="J378" s="4">
        <v>0</v>
      </c>
      <c r="K378" s="4">
        <v>0</v>
      </c>
      <c r="L378" s="4">
        <v>0</v>
      </c>
      <c r="M378" s="4">
        <v>0</v>
      </c>
      <c r="N378" s="4">
        <v>0</v>
      </c>
      <c r="O378" s="4">
        <v>0</v>
      </c>
      <c r="P378" s="4">
        <v>0</v>
      </c>
      <c r="Q378" s="4">
        <v>0</v>
      </c>
      <c r="R378" s="4">
        <v>0</v>
      </c>
      <c r="S378" s="4">
        <v>0</v>
      </c>
      <c r="T378" s="4">
        <v>0</v>
      </c>
      <c r="U378" s="4">
        <v>0</v>
      </c>
      <c r="V378" s="4">
        <v>0</v>
      </c>
      <c r="W378" s="4">
        <v>88.571428571428541</v>
      </c>
      <c r="X378" s="4">
        <v>0.50612244897958814</v>
      </c>
      <c r="Y378" s="4">
        <v>0.5090145772594793</v>
      </c>
      <c r="Z378" s="4">
        <v>0.51192323198666678</v>
      </c>
      <c r="AA378" s="4">
        <v>0.51484850759803513</v>
      </c>
      <c r="AB378" s="4">
        <v>0.51779049907000851</v>
      </c>
      <c r="AC378" s="4">
        <v>0.52074930192183988</v>
      </c>
      <c r="AD378" s="4">
        <v>0.52372501221854073</v>
      </c>
      <c r="AE378" s="4">
        <v>0.52671772657407079</v>
      </c>
      <c r="AF378" s="4">
        <v>0.52972754215449069</v>
      </c>
      <c r="AG378" s="4">
        <v>0.53275455668109939</v>
      </c>
      <c r="AH378" s="4">
        <v>0.53579886843355018</v>
      </c>
      <c r="AI378" s="4">
        <v>0.53886057625317729</v>
      </c>
      <c r="AJ378" s="4">
        <v>0.54193977954605821</v>
      </c>
      <c r="AK378" s="4">
        <v>0.54503657828630814</v>
      </c>
      <c r="AL378" s="4">
        <v>0.54815107301938981</v>
      </c>
      <c r="AM378" s="4">
        <v>0.55128336486520324</v>
      </c>
      <c r="AN378" s="4">
        <v>0.55443355552157747</v>
      </c>
      <c r="AO378" s="4">
        <v>0.55760174726741762</v>
      </c>
      <c r="AP378" s="4">
        <v>0.56078804296608586</v>
      </c>
      <c r="AQ378" s="4">
        <v>0.56399254606875626</v>
      </c>
      <c r="AR378" s="4">
        <v>0.56721536061770628</v>
      </c>
      <c r="AS378" s="4">
        <v>0.57045659124981041</v>
      </c>
      <c r="AT378" s="4">
        <v>0.57371634319982068</v>
      </c>
      <c r="AU378" s="4">
        <v>0.57699472230380988</v>
      </c>
      <c r="AV378" s="4">
        <v>0.58029183500268577</v>
      </c>
      <c r="AW378" s="4">
        <v>0.58360778834556726</v>
      </c>
      <c r="AX378" s="4">
        <v>0.58694268999325239</v>
      </c>
      <c r="AY378" s="4">
        <v>0.59029664822178063</v>
      </c>
      <c r="AZ378" s="4">
        <v>0.59366977192591897</v>
      </c>
      <c r="BA378" s="61">
        <v>0.59706217062262346</v>
      </c>
    </row>
    <row r="379" spans="2:53" x14ac:dyDescent="0.25">
      <c r="B379" s="112">
        <v>21</v>
      </c>
      <c r="C379" s="4">
        <v>0</v>
      </c>
      <c r="D379" s="4">
        <v>0</v>
      </c>
      <c r="E379" s="4">
        <v>0</v>
      </c>
      <c r="F379" s="4">
        <v>0</v>
      </c>
      <c r="G379" s="4">
        <v>0</v>
      </c>
      <c r="H379" s="4">
        <v>0</v>
      </c>
      <c r="I379" s="4">
        <v>0</v>
      </c>
      <c r="J379" s="4">
        <v>0</v>
      </c>
      <c r="K379" s="4">
        <v>0</v>
      </c>
      <c r="L379" s="4">
        <v>0</v>
      </c>
      <c r="M379" s="4">
        <v>0</v>
      </c>
      <c r="N379" s="4">
        <v>0</v>
      </c>
      <c r="O379" s="4">
        <v>0</v>
      </c>
      <c r="P379" s="4">
        <v>0</v>
      </c>
      <c r="Q379" s="4">
        <v>0</v>
      </c>
      <c r="R379" s="4">
        <v>0</v>
      </c>
      <c r="S379" s="4">
        <v>0</v>
      </c>
      <c r="T379" s="4">
        <v>0</v>
      </c>
      <c r="U379" s="4">
        <v>0</v>
      </c>
      <c r="V379" s="4">
        <v>0</v>
      </c>
      <c r="W379" s="4">
        <v>0</v>
      </c>
      <c r="X379" s="4">
        <v>87.999999999999972</v>
      </c>
      <c r="Y379" s="4">
        <v>0.50285714285713923</v>
      </c>
      <c r="Z379" s="4">
        <v>0.50573061224490201</v>
      </c>
      <c r="AA379" s="4">
        <v>0.50862050145772064</v>
      </c>
      <c r="AB379" s="4">
        <v>0.51152690432320913</v>
      </c>
      <c r="AC379" s="4">
        <v>0.5144499152050408</v>
      </c>
      <c r="AD379" s="4">
        <v>0.5173896290062151</v>
      </c>
      <c r="AE379" s="4">
        <v>0.52034614117196953</v>
      </c>
      <c r="AF379" s="4">
        <v>0.52331954769294775</v>
      </c>
      <c r="AG379" s="4">
        <v>0.52630994510833273</v>
      </c>
      <c r="AH379" s="4">
        <v>0.52931743050896329</v>
      </c>
      <c r="AI379" s="4">
        <v>0.5323421015404306</v>
      </c>
      <c r="AJ379" s="4">
        <v>0.53538405640638265</v>
      </c>
      <c r="AK379" s="4">
        <v>0.53844339387156759</v>
      </c>
      <c r="AL379" s="4">
        <v>0.54152021326510624</v>
      </c>
      <c r="AM379" s="4">
        <v>0.5446146144837809</v>
      </c>
      <c r="AN379" s="4">
        <v>0.54772669799510521</v>
      </c>
      <c r="AO379" s="4">
        <v>0.55085656484079315</v>
      </c>
      <c r="AP379" s="4">
        <v>0.55400431663988592</v>
      </c>
      <c r="AQ379" s="4">
        <v>0.55717005559211119</v>
      </c>
      <c r="AR379" s="4">
        <v>0.56035388448121592</v>
      </c>
      <c r="AS379" s="4">
        <v>0.5635559066782373</v>
      </c>
      <c r="AT379" s="4">
        <v>0.56677622614497303</v>
      </c>
      <c r="AU379" s="4">
        <v>0.57001494743724124</v>
      </c>
      <c r="AV379" s="4">
        <v>0.57327217570830147</v>
      </c>
      <c r="AW379" s="4">
        <v>0.5765480167123459</v>
      </c>
      <c r="AX379" s="4">
        <v>0.579842576807854</v>
      </c>
      <c r="AY379" s="4">
        <v>0.58315596296103789</v>
      </c>
      <c r="AZ379" s="4">
        <v>0.58648828274938214</v>
      </c>
      <c r="BA379" s="61">
        <v>0.58983964436510661</v>
      </c>
    </row>
    <row r="380" spans="2:53" x14ac:dyDescent="0.25">
      <c r="B380" s="112">
        <v>22</v>
      </c>
      <c r="C380" s="4">
        <v>0</v>
      </c>
      <c r="D380" s="4">
        <v>0</v>
      </c>
      <c r="E380" s="4">
        <v>0</v>
      </c>
      <c r="F380" s="4">
        <v>0</v>
      </c>
      <c r="G380" s="4">
        <v>0</v>
      </c>
      <c r="H380" s="4">
        <v>0</v>
      </c>
      <c r="I380" s="4">
        <v>0</v>
      </c>
      <c r="J380" s="4">
        <v>0</v>
      </c>
      <c r="K380" s="4">
        <v>0</v>
      </c>
      <c r="L380" s="4">
        <v>0</v>
      </c>
      <c r="M380" s="4">
        <v>0</v>
      </c>
      <c r="N380" s="4">
        <v>0</v>
      </c>
      <c r="O380" s="4">
        <v>0</v>
      </c>
      <c r="P380" s="4">
        <v>0</v>
      </c>
      <c r="Q380" s="4">
        <v>0</v>
      </c>
      <c r="R380" s="4">
        <v>0</v>
      </c>
      <c r="S380" s="4">
        <v>0</v>
      </c>
      <c r="T380" s="4">
        <v>0</v>
      </c>
      <c r="U380" s="4">
        <v>0</v>
      </c>
      <c r="V380" s="4">
        <v>0</v>
      </c>
      <c r="W380" s="4">
        <v>0</v>
      </c>
      <c r="X380" s="4">
        <v>0</v>
      </c>
      <c r="Y380" s="4">
        <v>87.428571428571402</v>
      </c>
      <c r="Z380" s="4">
        <v>0.49959183673469032</v>
      </c>
      <c r="AA380" s="4">
        <v>0.50244664723032473</v>
      </c>
      <c r="AB380" s="4">
        <v>0.50531777092877439</v>
      </c>
      <c r="AC380" s="4">
        <v>0.50820530104838313</v>
      </c>
      <c r="AD380" s="4">
        <v>0.51110933134007308</v>
      </c>
      <c r="AE380" s="4">
        <v>0.51402995609059032</v>
      </c>
      <c r="AF380" s="4">
        <v>0.51696727012539834</v>
      </c>
      <c r="AG380" s="4">
        <v>0.51992136881182471</v>
      </c>
      <c r="AH380" s="4">
        <v>0.52289234806217477</v>
      </c>
      <c r="AI380" s="4">
        <v>0.5258803043368272</v>
      </c>
      <c r="AJ380" s="4">
        <v>0.52888533464731091</v>
      </c>
      <c r="AK380" s="4">
        <v>0.531907536559588</v>
      </c>
      <c r="AL380" s="4">
        <v>0.53494700819707697</v>
      </c>
      <c r="AM380" s="4">
        <v>0.53800384824390424</v>
      </c>
      <c r="AN380" s="4">
        <v>0.54107815594817199</v>
      </c>
      <c r="AO380" s="4">
        <v>0.54417003112500717</v>
      </c>
      <c r="AP380" s="4">
        <v>0.54727957416000883</v>
      </c>
      <c r="AQ380" s="4">
        <v>0.55040688601235421</v>
      </c>
      <c r="AR380" s="4">
        <v>0.55355206821813652</v>
      </c>
      <c r="AS380" s="4">
        <v>0.55671522289367559</v>
      </c>
      <c r="AT380" s="4">
        <v>0.5598964527387682</v>
      </c>
      <c r="AU380" s="4">
        <v>0.56309586104013554</v>
      </c>
      <c r="AV380" s="4">
        <v>0.5663135516746618</v>
      </c>
      <c r="AW380" s="4">
        <v>0.56954962911279305</v>
      </c>
      <c r="AX380" s="4">
        <v>0.57280419842200603</v>
      </c>
      <c r="AY380" s="4">
        <v>0.57607736527014075</v>
      </c>
      <c r="AZ380" s="4">
        <v>0.57936923592882339</v>
      </c>
      <c r="BA380" s="61">
        <v>0.58267991727698354</v>
      </c>
    </row>
    <row r="381" spans="2:53" x14ac:dyDescent="0.25">
      <c r="B381" s="112">
        <v>23</v>
      </c>
      <c r="C381" s="4">
        <v>0</v>
      </c>
      <c r="D381" s="4">
        <v>0</v>
      </c>
      <c r="E381" s="4">
        <v>0</v>
      </c>
      <c r="F381" s="4">
        <v>0</v>
      </c>
      <c r="G381" s="4">
        <v>0</v>
      </c>
      <c r="H381" s="4">
        <v>0</v>
      </c>
      <c r="I381" s="4">
        <v>0</v>
      </c>
      <c r="J381" s="4">
        <v>0</v>
      </c>
      <c r="K381" s="4">
        <v>0</v>
      </c>
      <c r="L381" s="4">
        <v>0</v>
      </c>
      <c r="M381" s="4">
        <v>0</v>
      </c>
      <c r="N381" s="4">
        <v>0</v>
      </c>
      <c r="O381" s="4">
        <v>0</v>
      </c>
      <c r="P381" s="4">
        <v>0</v>
      </c>
      <c r="Q381" s="4">
        <v>0</v>
      </c>
      <c r="R381" s="4">
        <v>0</v>
      </c>
      <c r="S381" s="4">
        <v>0</v>
      </c>
      <c r="T381" s="4">
        <v>0</v>
      </c>
      <c r="U381" s="4">
        <v>0</v>
      </c>
      <c r="V381" s="4">
        <v>0</v>
      </c>
      <c r="W381" s="4">
        <v>0</v>
      </c>
      <c r="X381" s="4">
        <v>0</v>
      </c>
      <c r="Y381" s="4">
        <v>0</v>
      </c>
      <c r="Z381" s="4">
        <v>86.857142857142819</v>
      </c>
      <c r="AA381" s="4">
        <v>0.4963265306122413</v>
      </c>
      <c r="AB381" s="4">
        <v>0.49916268221574739</v>
      </c>
      <c r="AC381" s="4">
        <v>0.50201504039982814</v>
      </c>
      <c r="AD381" s="4">
        <v>0.50488369777355702</v>
      </c>
      <c r="AE381" s="4">
        <v>0.50776874747510525</v>
      </c>
      <c r="AF381" s="4">
        <v>0.51067028317496554</v>
      </c>
      <c r="AG381" s="4">
        <v>0.51358839907882703</v>
      </c>
      <c r="AH381" s="4">
        <v>0.51652318993070168</v>
      </c>
      <c r="AI381" s="4">
        <v>0.5194747510160167</v>
      </c>
      <c r="AJ381" s="4">
        <v>0.52244317816469099</v>
      </c>
      <c r="AK381" s="4">
        <v>0.52542856775419122</v>
      </c>
      <c r="AL381" s="4">
        <v>0.52843101671279324</v>
      </c>
      <c r="AM381" s="4">
        <v>0.53145062252258624</v>
      </c>
      <c r="AN381" s="4">
        <v>0.53448748322270223</v>
      </c>
      <c r="AO381" s="4">
        <v>0.53754169741256297</v>
      </c>
      <c r="AP381" s="4">
        <v>0.54061336425490902</v>
      </c>
      <c r="AQ381" s="4">
        <v>0.5437025834792244</v>
      </c>
      <c r="AR381" s="4">
        <v>0.5468094553848224</v>
      </c>
      <c r="AS381" s="4">
        <v>0.54993408084416173</v>
      </c>
      <c r="AT381" s="4">
        <v>0.55307656130613514</v>
      </c>
      <c r="AU381" s="4">
        <v>0.55623699879929911</v>
      </c>
      <c r="AV381" s="4">
        <v>0.55941549593529805</v>
      </c>
      <c r="AW381" s="4">
        <v>0.56261215591208225</v>
      </c>
      <c r="AX381" s="4">
        <v>0.56582708251728453</v>
      </c>
      <c r="AY381" s="4">
        <v>0.56906038013166604</v>
      </c>
      <c r="AZ381" s="4">
        <v>0.57231215373242739</v>
      </c>
      <c r="BA381" s="61">
        <v>0.57558250889660878</v>
      </c>
    </row>
    <row r="382" spans="2:53" x14ac:dyDescent="0.25">
      <c r="B382" s="112">
        <v>24</v>
      </c>
      <c r="C382" s="4">
        <v>0</v>
      </c>
      <c r="D382" s="4">
        <v>0</v>
      </c>
      <c r="E382" s="4">
        <v>0</v>
      </c>
      <c r="F382" s="4">
        <v>0</v>
      </c>
      <c r="G382" s="4">
        <v>0</v>
      </c>
      <c r="H382" s="4">
        <v>0</v>
      </c>
      <c r="I382" s="4">
        <v>0</v>
      </c>
      <c r="J382" s="4">
        <v>0</v>
      </c>
      <c r="K382" s="4">
        <v>0</v>
      </c>
      <c r="L382" s="4">
        <v>0</v>
      </c>
      <c r="M382" s="4">
        <v>0</v>
      </c>
      <c r="N382" s="4">
        <v>0</v>
      </c>
      <c r="O382" s="4">
        <v>0</v>
      </c>
      <c r="P382" s="4">
        <v>0</v>
      </c>
      <c r="Q382" s="4">
        <v>0</v>
      </c>
      <c r="R382" s="4">
        <v>0</v>
      </c>
      <c r="S382" s="4">
        <v>0</v>
      </c>
      <c r="T382" s="4">
        <v>0</v>
      </c>
      <c r="U382" s="4">
        <v>0</v>
      </c>
      <c r="V382" s="4">
        <v>0</v>
      </c>
      <c r="W382" s="4">
        <v>0</v>
      </c>
      <c r="X382" s="4">
        <v>0</v>
      </c>
      <c r="Y382" s="4">
        <v>0</v>
      </c>
      <c r="Z382" s="4">
        <v>0</v>
      </c>
      <c r="AA382" s="4">
        <v>86.285714285714249</v>
      </c>
      <c r="AB382" s="4">
        <v>0.49306122448979234</v>
      </c>
      <c r="AC382" s="4">
        <v>0.4958787172011701</v>
      </c>
      <c r="AD382" s="4">
        <v>0.49871230987088194</v>
      </c>
      <c r="AE382" s="4">
        <v>0.50156209449873101</v>
      </c>
      <c r="AF382" s="4">
        <v>0.50442816361013743</v>
      </c>
      <c r="AG382" s="4">
        <v>0.50731061025934077</v>
      </c>
      <c r="AH382" s="4">
        <v>0.51020952803225583</v>
      </c>
      <c r="AI382" s="4">
        <v>0.51312501104957864</v>
      </c>
      <c r="AJ382" s="4">
        <v>0.51605715396985874</v>
      </c>
      <c r="AK382" s="4">
        <v>0.5190060519925549</v>
      </c>
      <c r="AL382" s="4">
        <v>0.52197180086107153</v>
      </c>
      <c r="AM382" s="4">
        <v>0.5249544968659986</v>
      </c>
      <c r="AN382" s="4">
        <v>0.5279542368480955</v>
      </c>
      <c r="AO382" s="4">
        <v>0.53097111820150023</v>
      </c>
      <c r="AP382" s="4">
        <v>0.53400523887695406</v>
      </c>
      <c r="AQ382" s="4">
        <v>0.53705669738481099</v>
      </c>
      <c r="AR382" s="4">
        <v>0.54012559279844008</v>
      </c>
      <c r="AS382" s="4">
        <v>0.54321202475729069</v>
      </c>
      <c r="AT382" s="4">
        <v>0.54631609347018706</v>
      </c>
      <c r="AU382" s="4">
        <v>0.5494378997185948</v>
      </c>
      <c r="AV382" s="4">
        <v>0.55257754485983002</v>
      </c>
      <c r="AW382" s="4">
        <v>0.55573513083046056</v>
      </c>
      <c r="AX382" s="4">
        <v>0.55891076014950281</v>
      </c>
      <c r="AY382" s="4">
        <v>0.56210453592177612</v>
      </c>
      <c r="AZ382" s="4">
        <v>0.56531656184132617</v>
      </c>
      <c r="BA382" s="61">
        <v>0.56854694219471402</v>
      </c>
    </row>
    <row r="383" spans="2:53" x14ac:dyDescent="0.25">
      <c r="B383" s="112">
        <v>25</v>
      </c>
      <c r="C383" s="4">
        <v>0</v>
      </c>
      <c r="D383" s="4">
        <v>0</v>
      </c>
      <c r="E383" s="4">
        <v>0</v>
      </c>
      <c r="F383" s="4">
        <v>0</v>
      </c>
      <c r="G383" s="4">
        <v>0</v>
      </c>
      <c r="H383" s="4">
        <v>0</v>
      </c>
      <c r="I383" s="4">
        <v>0</v>
      </c>
      <c r="J383" s="4">
        <v>0</v>
      </c>
      <c r="K383" s="4">
        <v>0</v>
      </c>
      <c r="L383" s="4">
        <v>0</v>
      </c>
      <c r="M383" s="4">
        <v>0</v>
      </c>
      <c r="N383" s="4">
        <v>0</v>
      </c>
      <c r="O383" s="4">
        <v>0</v>
      </c>
      <c r="P383" s="4">
        <v>0</v>
      </c>
      <c r="Q383" s="4">
        <v>0</v>
      </c>
      <c r="R383" s="4">
        <v>0</v>
      </c>
      <c r="S383" s="4">
        <v>0</v>
      </c>
      <c r="T383" s="4">
        <v>0</v>
      </c>
      <c r="U383" s="4">
        <v>0</v>
      </c>
      <c r="V383" s="4">
        <v>0</v>
      </c>
      <c r="W383" s="4">
        <v>0</v>
      </c>
      <c r="X383" s="4">
        <v>0</v>
      </c>
      <c r="Y383" s="4">
        <v>0</v>
      </c>
      <c r="Z383" s="4">
        <v>0</v>
      </c>
      <c r="AA383" s="4">
        <v>0</v>
      </c>
      <c r="AB383" s="4">
        <v>85.71428571428568</v>
      </c>
      <c r="AC383" s="4">
        <v>0.48979591836734343</v>
      </c>
      <c r="AD383" s="4">
        <v>0.49259475218659288</v>
      </c>
      <c r="AE383" s="4">
        <v>0.49540957934193575</v>
      </c>
      <c r="AF383" s="4">
        <v>0.49824049122390501</v>
      </c>
      <c r="AG383" s="4">
        <v>0.50108757974516971</v>
      </c>
      <c r="AH383" s="4">
        <v>0.50395093734371599</v>
      </c>
      <c r="AI383" s="4">
        <v>0.50683065698568464</v>
      </c>
      <c r="AJ383" s="4">
        <v>0.5097268321684556</v>
      </c>
      <c r="AK383" s="4">
        <v>0.51263955692370078</v>
      </c>
      <c r="AL383" s="4">
        <v>0.5155689258204188</v>
      </c>
      <c r="AM383" s="4">
        <v>0.51851503396795184</v>
      </c>
      <c r="AN383" s="4">
        <v>0.52147797701920395</v>
      </c>
      <c r="AO383" s="4">
        <v>0.52445785117360488</v>
      </c>
      <c r="AP383" s="4">
        <v>0.52745475318029833</v>
      </c>
      <c r="AQ383" s="4">
        <v>0.53046878034134515</v>
      </c>
      <c r="AR383" s="4">
        <v>0.53350003051471295</v>
      </c>
      <c r="AS383" s="4">
        <v>0.53654860211765576</v>
      </c>
      <c r="AT383" s="4">
        <v>0.53961459412975898</v>
      </c>
      <c r="AU383" s="4">
        <v>0.54269810609621238</v>
      </c>
      <c r="AV383" s="4">
        <v>0.54579923813105446</v>
      </c>
      <c r="AW383" s="4">
        <v>0.54891809092036103</v>
      </c>
      <c r="AX383" s="4">
        <v>0.55205476572562306</v>
      </c>
      <c r="AY383" s="4">
        <v>0.55520936438692337</v>
      </c>
      <c r="AZ383" s="4">
        <v>0.5583819893262677</v>
      </c>
      <c r="BA383" s="61">
        <v>0.5615727435509863</v>
      </c>
    </row>
    <row r="384" spans="2:53" x14ac:dyDescent="0.25">
      <c r="B384" s="112">
        <v>26</v>
      </c>
      <c r="C384" s="4">
        <v>0</v>
      </c>
      <c r="D384" s="4">
        <v>0</v>
      </c>
      <c r="E384" s="4">
        <v>0</v>
      </c>
      <c r="F384" s="4">
        <v>0</v>
      </c>
      <c r="G384" s="4">
        <v>0</v>
      </c>
      <c r="H384" s="4">
        <v>0</v>
      </c>
      <c r="I384" s="4">
        <v>0</v>
      </c>
      <c r="J384" s="4">
        <v>0</v>
      </c>
      <c r="K384" s="4">
        <v>0</v>
      </c>
      <c r="L384" s="4">
        <v>0</v>
      </c>
      <c r="M384" s="4">
        <v>0</v>
      </c>
      <c r="N384" s="4">
        <v>0</v>
      </c>
      <c r="O384" s="4">
        <v>0</v>
      </c>
      <c r="P384" s="4">
        <v>0</v>
      </c>
      <c r="Q384" s="4">
        <v>0</v>
      </c>
      <c r="R384" s="4">
        <v>0</v>
      </c>
      <c r="S384" s="4">
        <v>0</v>
      </c>
      <c r="T384" s="4">
        <v>0</v>
      </c>
      <c r="U384" s="4">
        <v>0</v>
      </c>
      <c r="V384" s="4">
        <v>0</v>
      </c>
      <c r="W384" s="4">
        <v>0</v>
      </c>
      <c r="X384" s="4">
        <v>0</v>
      </c>
      <c r="Y384" s="4">
        <v>0</v>
      </c>
      <c r="Z384" s="4">
        <v>0</v>
      </c>
      <c r="AA384" s="4">
        <v>0</v>
      </c>
      <c r="AB384" s="4">
        <v>0</v>
      </c>
      <c r="AC384" s="4">
        <v>85.14285714285711</v>
      </c>
      <c r="AD384" s="4">
        <v>0.48653061224489447</v>
      </c>
      <c r="AE384" s="4">
        <v>0.48931078717201559</v>
      </c>
      <c r="AF384" s="4">
        <v>0.49210684881298949</v>
      </c>
      <c r="AG384" s="4">
        <v>0.49491888794907896</v>
      </c>
      <c r="AH384" s="4">
        <v>0.49774699588020188</v>
      </c>
      <c r="AI384" s="4">
        <v>0.50059126442809121</v>
      </c>
      <c r="AJ384" s="4">
        <v>0.50345178593911333</v>
      </c>
      <c r="AK384" s="4">
        <v>0.50632865328733256</v>
      </c>
      <c r="AL384" s="4">
        <v>0.50922195987754271</v>
      </c>
      <c r="AM384" s="4">
        <v>0.5121317996482827</v>
      </c>
      <c r="AN384" s="4">
        <v>0.51505826707483215</v>
      </c>
      <c r="AO384" s="4">
        <v>0.5180014571724092</v>
      </c>
      <c r="AP384" s="4">
        <v>0.52096146549911415</v>
      </c>
      <c r="AQ384" s="4">
        <v>0.52393838815909632</v>
      </c>
      <c r="AR384" s="4">
        <v>0.52693232180573613</v>
      </c>
      <c r="AS384" s="4">
        <v>0.52994336364461481</v>
      </c>
      <c r="AT384" s="4">
        <v>0.53297161143687133</v>
      </c>
      <c r="AU384" s="4">
        <v>0.53601716350222728</v>
      </c>
      <c r="AV384" s="4">
        <v>0.5390801187222376</v>
      </c>
      <c r="AW384" s="4">
        <v>0.54216057654351413</v>
      </c>
      <c r="AX384" s="4">
        <v>0.54525863698089194</v>
      </c>
      <c r="AY384" s="4">
        <v>0.54837440062078557</v>
      </c>
      <c r="AZ384" s="4">
        <v>0.55150796862434381</v>
      </c>
      <c r="BA384" s="61">
        <v>0.55465944273075918</v>
      </c>
    </row>
    <row r="385" spans="2:53" x14ac:dyDescent="0.25">
      <c r="B385" s="112">
        <v>27</v>
      </c>
      <c r="C385" s="4">
        <v>0</v>
      </c>
      <c r="D385" s="4">
        <v>0</v>
      </c>
      <c r="E385" s="4">
        <v>0</v>
      </c>
      <c r="F385" s="4">
        <v>0</v>
      </c>
      <c r="G385" s="4">
        <v>0</v>
      </c>
      <c r="H385" s="4">
        <v>0</v>
      </c>
      <c r="I385" s="4">
        <v>0</v>
      </c>
      <c r="J385" s="4">
        <v>0</v>
      </c>
      <c r="K385" s="4">
        <v>0</v>
      </c>
      <c r="L385" s="4">
        <v>0</v>
      </c>
      <c r="M385" s="4">
        <v>0</v>
      </c>
      <c r="N385" s="4">
        <v>0</v>
      </c>
      <c r="O385" s="4">
        <v>0</v>
      </c>
      <c r="P385" s="4">
        <v>0</v>
      </c>
      <c r="Q385" s="4">
        <v>0</v>
      </c>
      <c r="R385" s="4">
        <v>0</v>
      </c>
      <c r="S385" s="4">
        <v>0</v>
      </c>
      <c r="T385" s="4">
        <v>0</v>
      </c>
      <c r="U385" s="4">
        <v>0</v>
      </c>
      <c r="V385" s="4">
        <v>0</v>
      </c>
      <c r="W385" s="4">
        <v>0</v>
      </c>
      <c r="X385" s="4">
        <v>0</v>
      </c>
      <c r="Y385" s="4">
        <v>0</v>
      </c>
      <c r="Z385" s="4">
        <v>0</v>
      </c>
      <c r="AA385" s="4">
        <v>0</v>
      </c>
      <c r="AB385" s="4">
        <v>0</v>
      </c>
      <c r="AC385" s="4">
        <v>0</v>
      </c>
      <c r="AD385" s="4">
        <v>84.571428571428541</v>
      </c>
      <c r="AE385" s="4">
        <v>0.4832653061224455</v>
      </c>
      <c r="AF385" s="4">
        <v>0.48602682215743831</v>
      </c>
      <c r="AG385" s="4">
        <v>0.48880411828404324</v>
      </c>
      <c r="AH385" s="4">
        <v>0.49159728467425295</v>
      </c>
      <c r="AI385" s="4">
        <v>0.49440641201523411</v>
      </c>
      <c r="AJ385" s="4">
        <v>0.49723159151246643</v>
      </c>
      <c r="AK385" s="4">
        <v>0.50007291489254213</v>
      </c>
      <c r="AL385" s="4">
        <v>0.50293047440620953</v>
      </c>
      <c r="AM385" s="4">
        <v>0.50580436283138475</v>
      </c>
      <c r="AN385" s="4">
        <v>0.50869467347614661</v>
      </c>
      <c r="AO385" s="4">
        <v>0.51160150018171247</v>
      </c>
      <c r="AP385" s="4">
        <v>0.51452493732561455</v>
      </c>
      <c r="AQ385" s="4">
        <v>0.51746507982462342</v>
      </c>
      <c r="AR385" s="4">
        <v>0.52042202313789432</v>
      </c>
      <c r="AS385" s="4">
        <v>0.52339586327012722</v>
      </c>
      <c r="AT385" s="4">
        <v>0.52638669677451677</v>
      </c>
      <c r="AU385" s="4">
        <v>0.52939462075608701</v>
      </c>
      <c r="AV385" s="4">
        <v>0.53241973287469557</v>
      </c>
      <c r="AW385" s="4">
        <v>0.53546213134826282</v>
      </c>
      <c r="AX385" s="4">
        <v>0.53852191495597379</v>
      </c>
      <c r="AY385" s="4">
        <v>0.54159918304142285</v>
      </c>
      <c r="AZ385" s="4">
        <v>0.54469403551594808</v>
      </c>
      <c r="BA385" s="61">
        <v>0.54780657286176437</v>
      </c>
    </row>
    <row r="386" spans="2:53" x14ac:dyDescent="0.25">
      <c r="B386" s="112">
        <v>28</v>
      </c>
      <c r="C386" s="4">
        <v>0</v>
      </c>
      <c r="D386" s="4">
        <v>0</v>
      </c>
      <c r="E386" s="4">
        <v>0</v>
      </c>
      <c r="F386" s="4">
        <v>0</v>
      </c>
      <c r="G386" s="4">
        <v>0</v>
      </c>
      <c r="H386" s="4">
        <v>0</v>
      </c>
      <c r="I386" s="4">
        <v>0</v>
      </c>
      <c r="J386" s="4">
        <v>0</v>
      </c>
      <c r="K386" s="4">
        <v>0</v>
      </c>
      <c r="L386" s="4">
        <v>0</v>
      </c>
      <c r="M386" s="4">
        <v>0</v>
      </c>
      <c r="N386" s="4">
        <v>0</v>
      </c>
      <c r="O386" s="4">
        <v>0</v>
      </c>
      <c r="P386" s="4">
        <v>0</v>
      </c>
      <c r="Q386" s="4">
        <v>0</v>
      </c>
      <c r="R386" s="4">
        <v>0</v>
      </c>
      <c r="S386" s="4">
        <v>0</v>
      </c>
      <c r="T386" s="4">
        <v>0</v>
      </c>
      <c r="U386" s="4">
        <v>0</v>
      </c>
      <c r="V386" s="4">
        <v>0</v>
      </c>
      <c r="W386" s="4">
        <v>0</v>
      </c>
      <c r="X386" s="4">
        <v>0</v>
      </c>
      <c r="Y386" s="4">
        <v>0</v>
      </c>
      <c r="Z386" s="4">
        <v>0</v>
      </c>
      <c r="AA386" s="4">
        <v>0</v>
      </c>
      <c r="AB386" s="4">
        <v>0</v>
      </c>
      <c r="AC386" s="4">
        <v>0</v>
      </c>
      <c r="AD386" s="4">
        <v>0</v>
      </c>
      <c r="AE386" s="4">
        <v>83.999999999999972</v>
      </c>
      <c r="AF386" s="4">
        <v>0.4799999999999966</v>
      </c>
      <c r="AG386" s="4">
        <v>0.48274285714286108</v>
      </c>
      <c r="AH386" s="4">
        <v>0.48550138775509705</v>
      </c>
      <c r="AI386" s="4">
        <v>0.48827568139942695</v>
      </c>
      <c r="AJ386" s="4">
        <v>0.49106582815026634</v>
      </c>
      <c r="AK386" s="4">
        <v>0.49387191859684171</v>
      </c>
      <c r="AL386" s="4">
        <v>0.49669404384597093</v>
      </c>
      <c r="AM386" s="4">
        <v>0.49953229552508654</v>
      </c>
      <c r="AN386" s="4">
        <v>0.50238676578522679</v>
      </c>
      <c r="AO386" s="4">
        <v>0.50525754730401051</v>
      </c>
      <c r="AP386" s="4">
        <v>0.50814473328859278</v>
      </c>
      <c r="AQ386" s="4">
        <v>0.51104841747881991</v>
      </c>
      <c r="AR386" s="4">
        <v>0.5139686941501328</v>
      </c>
      <c r="AS386" s="4">
        <v>0.51690565811669231</v>
      </c>
      <c r="AT386" s="4">
        <v>0.5198594047345183</v>
      </c>
      <c r="AU386" s="4">
        <v>0.52283002990441874</v>
      </c>
      <c r="AV386" s="4">
        <v>0.52581763007530269</v>
      </c>
      <c r="AW386" s="4">
        <v>0.52882230224716387</v>
      </c>
      <c r="AX386" s="4">
        <v>0.53184414397428814</v>
      </c>
      <c r="AY386" s="4">
        <v>0.53488325336843345</v>
      </c>
      <c r="AZ386" s="4">
        <v>0.53793972910195387</v>
      </c>
      <c r="BA386" s="61">
        <v>0.54101367041111059</v>
      </c>
    </row>
    <row r="387" spans="2:53" x14ac:dyDescent="0.25">
      <c r="B387" s="112">
        <v>29</v>
      </c>
      <c r="C387" s="4">
        <v>0</v>
      </c>
      <c r="D387" s="4">
        <v>0</v>
      </c>
      <c r="E387" s="4">
        <v>0</v>
      </c>
      <c r="F387" s="4">
        <v>0</v>
      </c>
      <c r="G387" s="4">
        <v>0</v>
      </c>
      <c r="H387" s="4">
        <v>0</v>
      </c>
      <c r="I387" s="4">
        <v>0</v>
      </c>
      <c r="J387" s="4">
        <v>0</v>
      </c>
      <c r="K387" s="4">
        <v>0</v>
      </c>
      <c r="L387" s="4">
        <v>0</v>
      </c>
      <c r="M387" s="4">
        <v>0</v>
      </c>
      <c r="N387" s="4">
        <v>0</v>
      </c>
      <c r="O387" s="4">
        <v>0</v>
      </c>
      <c r="P387" s="4">
        <v>0</v>
      </c>
      <c r="Q387" s="4">
        <v>0</v>
      </c>
      <c r="R387" s="4">
        <v>0</v>
      </c>
      <c r="S387" s="4">
        <v>0</v>
      </c>
      <c r="T387" s="4">
        <v>0</v>
      </c>
      <c r="U387" s="4">
        <v>0</v>
      </c>
      <c r="V387" s="4">
        <v>0</v>
      </c>
      <c r="W387" s="4">
        <v>0</v>
      </c>
      <c r="X387" s="4">
        <v>0</v>
      </c>
      <c r="Y387" s="4">
        <v>0</v>
      </c>
      <c r="Z387" s="4">
        <v>0</v>
      </c>
      <c r="AA387" s="4">
        <v>0</v>
      </c>
      <c r="AB387" s="4">
        <v>0</v>
      </c>
      <c r="AC387" s="4">
        <v>0</v>
      </c>
      <c r="AD387" s="4">
        <v>0</v>
      </c>
      <c r="AE387" s="4">
        <v>0</v>
      </c>
      <c r="AF387" s="4">
        <v>83.428571428571388</v>
      </c>
      <c r="AG387" s="4">
        <v>0.47673469387754758</v>
      </c>
      <c r="AH387" s="4">
        <v>0.47945889212828374</v>
      </c>
      <c r="AI387" s="4">
        <v>0.48219865722615074</v>
      </c>
      <c r="AJ387" s="4">
        <v>0.48495407812460084</v>
      </c>
      <c r="AK387" s="4">
        <v>0.48772524428529845</v>
      </c>
      <c r="AL387" s="4">
        <v>0.49051224568121687</v>
      </c>
      <c r="AM387" s="4">
        <v>0.49331517279939963</v>
      </c>
      <c r="AN387" s="4">
        <v>0.49613411664396345</v>
      </c>
      <c r="AO387" s="4">
        <v>0.49896916873906871</v>
      </c>
      <c r="AP387" s="4">
        <v>0.50182042113187431</v>
      </c>
      <c r="AQ387" s="4">
        <v>0.50468796639547309</v>
      </c>
      <c r="AR387" s="4">
        <v>0.50757189763202515</v>
      </c>
      <c r="AS387" s="4">
        <v>0.51047230847564207</v>
      </c>
      <c r="AT387" s="4">
        <v>0.51338929309549031</v>
      </c>
      <c r="AU387" s="4">
        <v>0.51632294619890928</v>
      </c>
      <c r="AV387" s="4">
        <v>0.51927336303432059</v>
      </c>
      <c r="AW387" s="4">
        <v>0.52224063939451826</v>
      </c>
      <c r="AX387" s="4">
        <v>0.52522487161963205</v>
      </c>
      <c r="AY387" s="4">
        <v>0.52822615660031336</v>
      </c>
      <c r="AZ387" s="4">
        <v>0.53124459178089301</v>
      </c>
      <c r="BA387" s="61">
        <v>0.53428027516248477</v>
      </c>
    </row>
    <row r="388" spans="2:53" x14ac:dyDescent="0.25">
      <c r="B388" s="112">
        <v>30</v>
      </c>
      <c r="C388" s="4">
        <v>0</v>
      </c>
      <c r="D388" s="4">
        <v>0</v>
      </c>
      <c r="E388" s="4">
        <v>0</v>
      </c>
      <c r="F388" s="4">
        <v>0</v>
      </c>
      <c r="G388" s="4">
        <v>0</v>
      </c>
      <c r="H388" s="4">
        <v>0</v>
      </c>
      <c r="I388" s="4">
        <v>0</v>
      </c>
      <c r="J388" s="4">
        <v>0</v>
      </c>
      <c r="K388" s="4">
        <v>0</v>
      </c>
      <c r="L388" s="4">
        <v>0</v>
      </c>
      <c r="M388" s="4">
        <v>0</v>
      </c>
      <c r="N388" s="4">
        <v>0</v>
      </c>
      <c r="O388" s="4">
        <v>0</v>
      </c>
      <c r="P388" s="4">
        <v>0</v>
      </c>
      <c r="Q388" s="4">
        <v>0</v>
      </c>
      <c r="R388" s="4">
        <v>0</v>
      </c>
      <c r="S388" s="4">
        <v>0</v>
      </c>
      <c r="T388" s="4">
        <v>0</v>
      </c>
      <c r="U388" s="4">
        <v>0</v>
      </c>
      <c r="V388" s="4">
        <v>0</v>
      </c>
      <c r="W388" s="4">
        <v>0</v>
      </c>
      <c r="X388" s="4">
        <v>0</v>
      </c>
      <c r="Y388" s="4">
        <v>0</v>
      </c>
      <c r="Z388" s="4">
        <v>0</v>
      </c>
      <c r="AA388" s="4">
        <v>0</v>
      </c>
      <c r="AB388" s="4">
        <v>0</v>
      </c>
      <c r="AC388" s="4">
        <v>0</v>
      </c>
      <c r="AD388" s="4">
        <v>0</v>
      </c>
      <c r="AE388" s="4">
        <v>0</v>
      </c>
      <c r="AF388" s="4">
        <v>0</v>
      </c>
      <c r="AG388" s="4">
        <v>82.857142857142819</v>
      </c>
      <c r="AH388" s="4">
        <v>0.47346938775509867</v>
      </c>
      <c r="AI388" s="4">
        <v>0.47617492711370651</v>
      </c>
      <c r="AJ388" s="4">
        <v>0.47889592669720454</v>
      </c>
      <c r="AK388" s="4">
        <v>0.48163247484977484</v>
      </c>
      <c r="AL388" s="4">
        <v>0.48438466042033068</v>
      </c>
      <c r="AM388" s="4">
        <v>0.48715257276559215</v>
      </c>
      <c r="AN388" s="4">
        <v>0.48993630175282843</v>
      </c>
      <c r="AO388" s="4">
        <v>0.49273593776284047</v>
      </c>
      <c r="AP388" s="4">
        <v>0.49555157169291075</v>
      </c>
      <c r="AQ388" s="4">
        <v>0.49838329495973821</v>
      </c>
      <c r="AR388" s="4">
        <v>0.5012311995023534</v>
      </c>
      <c r="AS388" s="4">
        <v>0.5040953777852305</v>
      </c>
      <c r="AT388" s="4">
        <v>0.50697592280115145</v>
      </c>
      <c r="AU388" s="4">
        <v>0.50987292807428841</v>
      </c>
      <c r="AV388" s="4">
        <v>0.51278648766330037</v>
      </c>
      <c r="AW388" s="4">
        <v>0.51571669616422255</v>
      </c>
      <c r="AX388" s="4">
        <v>0.51866364871373394</v>
      </c>
      <c r="AY388" s="4">
        <v>0.52162744099210034</v>
      </c>
      <c r="AZ388" s="4">
        <v>0.52460816922633868</v>
      </c>
      <c r="BA388" s="61">
        <v>0.52760593019335267</v>
      </c>
    </row>
    <row r="389" spans="2:53" x14ac:dyDescent="0.25">
      <c r="B389" s="112">
        <v>31</v>
      </c>
      <c r="C389" s="4">
        <v>0</v>
      </c>
      <c r="D389" s="4">
        <v>0</v>
      </c>
      <c r="E389" s="4">
        <v>0</v>
      </c>
      <c r="F389" s="4">
        <v>0</v>
      </c>
      <c r="G389" s="4">
        <v>0</v>
      </c>
      <c r="H389" s="4">
        <v>0</v>
      </c>
      <c r="I389" s="4">
        <v>0</v>
      </c>
      <c r="J389" s="4">
        <v>0</v>
      </c>
      <c r="K389" s="4">
        <v>0</v>
      </c>
      <c r="L389" s="4">
        <v>0</v>
      </c>
      <c r="M389" s="4">
        <v>0</v>
      </c>
      <c r="N389" s="4">
        <v>0</v>
      </c>
      <c r="O389" s="4">
        <v>0</v>
      </c>
      <c r="P389" s="4">
        <v>0</v>
      </c>
      <c r="Q389" s="4">
        <v>0</v>
      </c>
      <c r="R389" s="4">
        <v>0</v>
      </c>
      <c r="S389" s="4">
        <v>0</v>
      </c>
      <c r="T389" s="4">
        <v>0</v>
      </c>
      <c r="U389" s="4">
        <v>0</v>
      </c>
      <c r="V389" s="4">
        <v>0</v>
      </c>
      <c r="W389" s="4">
        <v>0</v>
      </c>
      <c r="X389" s="4">
        <v>0</v>
      </c>
      <c r="Y389" s="4">
        <v>0</v>
      </c>
      <c r="Z389" s="4">
        <v>0</v>
      </c>
      <c r="AA389" s="4">
        <v>0</v>
      </c>
      <c r="AB389" s="4">
        <v>0</v>
      </c>
      <c r="AC389" s="4">
        <v>0</v>
      </c>
      <c r="AD389" s="4">
        <v>0</v>
      </c>
      <c r="AE389" s="4">
        <v>0</v>
      </c>
      <c r="AF389" s="4">
        <v>0</v>
      </c>
      <c r="AG389" s="4">
        <v>0</v>
      </c>
      <c r="AH389" s="4">
        <v>82.285714285714249</v>
      </c>
      <c r="AI389" s="4">
        <v>0.47020408163264976</v>
      </c>
      <c r="AJ389" s="4">
        <v>0.47289096209912929</v>
      </c>
      <c r="AK389" s="4">
        <v>0.47559319616825835</v>
      </c>
      <c r="AL389" s="4">
        <v>0.47831087157494884</v>
      </c>
      <c r="AM389" s="4">
        <v>0.48104407655536291</v>
      </c>
      <c r="AN389" s="4">
        <v>0.48379289984996743</v>
      </c>
      <c r="AO389" s="4">
        <v>0.48655743070625723</v>
      </c>
      <c r="AP389" s="4">
        <v>0.48933775888171749</v>
      </c>
      <c r="AQ389" s="4">
        <v>0.49213397464675279</v>
      </c>
      <c r="AR389" s="4">
        <v>0.49494616878760211</v>
      </c>
      <c r="AS389" s="4">
        <v>0.49777443260923376</v>
      </c>
      <c r="AT389" s="4">
        <v>0.50061885793843586</v>
      </c>
      <c r="AU389" s="4">
        <v>0.50347953712666083</v>
      </c>
      <c r="AV389" s="4">
        <v>0.50635656305308652</v>
      </c>
      <c r="AW389" s="4">
        <v>0.50925002912769146</v>
      </c>
      <c r="AX389" s="4">
        <v>0.51216002929412452</v>
      </c>
      <c r="AY389" s="4">
        <v>0.51508665803294962</v>
      </c>
      <c r="AZ389" s="4">
        <v>0.51803001036456864</v>
      </c>
      <c r="BA389" s="61">
        <v>0.52099018185236401</v>
      </c>
    </row>
    <row r="390" spans="2:53" x14ac:dyDescent="0.25">
      <c r="B390" s="112">
        <v>32</v>
      </c>
      <c r="C390" s="4">
        <v>0</v>
      </c>
      <c r="D390" s="4">
        <v>0</v>
      </c>
      <c r="E390" s="4">
        <v>0</v>
      </c>
      <c r="F390" s="4">
        <v>0</v>
      </c>
      <c r="G390" s="4">
        <v>0</v>
      </c>
      <c r="H390" s="4">
        <v>0</v>
      </c>
      <c r="I390" s="4">
        <v>0</v>
      </c>
      <c r="J390" s="4">
        <v>0</v>
      </c>
      <c r="K390" s="4">
        <v>0</v>
      </c>
      <c r="L390" s="4">
        <v>0</v>
      </c>
      <c r="M390" s="4">
        <v>0</v>
      </c>
      <c r="N390" s="4">
        <v>0</v>
      </c>
      <c r="O390" s="4">
        <v>0</v>
      </c>
      <c r="P390" s="4">
        <v>0</v>
      </c>
      <c r="Q390" s="4">
        <v>0</v>
      </c>
      <c r="R390" s="4">
        <v>0</v>
      </c>
      <c r="S390" s="4">
        <v>0</v>
      </c>
      <c r="T390" s="4">
        <v>0</v>
      </c>
      <c r="U390" s="4">
        <v>0</v>
      </c>
      <c r="V390" s="4">
        <v>0</v>
      </c>
      <c r="W390" s="4">
        <v>0</v>
      </c>
      <c r="X390" s="4">
        <v>0</v>
      </c>
      <c r="Y390" s="4">
        <v>0</v>
      </c>
      <c r="Z390" s="4">
        <v>0</v>
      </c>
      <c r="AA390" s="4">
        <v>0</v>
      </c>
      <c r="AB390" s="4">
        <v>0</v>
      </c>
      <c r="AC390" s="4">
        <v>0</v>
      </c>
      <c r="AD390" s="4">
        <v>0</v>
      </c>
      <c r="AE390" s="4">
        <v>0</v>
      </c>
      <c r="AF390" s="4">
        <v>0</v>
      </c>
      <c r="AG390" s="4">
        <v>0</v>
      </c>
      <c r="AH390" s="4">
        <v>0</v>
      </c>
      <c r="AI390" s="4">
        <v>81.714285714285666</v>
      </c>
      <c r="AJ390" s="4">
        <v>0.46693877551020074</v>
      </c>
      <c r="AK390" s="4">
        <v>0.46960699708455195</v>
      </c>
      <c r="AL390" s="4">
        <v>0.47229046563931204</v>
      </c>
      <c r="AM390" s="4">
        <v>0.47498926830012278</v>
      </c>
      <c r="AN390" s="4">
        <v>0.47770349269039508</v>
      </c>
      <c r="AO390" s="4">
        <v>0.48043322693434259</v>
      </c>
      <c r="AP390" s="4">
        <v>0.48317855965968598</v>
      </c>
      <c r="AQ390" s="4">
        <v>0.4859395800005944</v>
      </c>
      <c r="AR390" s="4">
        <v>0.48871637760059472</v>
      </c>
      <c r="AS390" s="4">
        <v>0.49150904261546596</v>
      </c>
      <c r="AT390" s="4">
        <v>0.49431766571611402</v>
      </c>
      <c r="AU390" s="4">
        <v>0.4971423380916411</v>
      </c>
      <c r="AV390" s="4">
        <v>0.49998315145217009</v>
      </c>
      <c r="AW390" s="4">
        <v>0.50284019803188451</v>
      </c>
      <c r="AX390" s="4">
        <v>0.50571357059208244</v>
      </c>
      <c r="AY390" s="4">
        <v>0.50860336242402637</v>
      </c>
      <c r="AZ390" s="4">
        <v>0.51150966735216519</v>
      </c>
      <c r="BA390" s="61">
        <v>0.51443257973703682</v>
      </c>
    </row>
    <row r="391" spans="2:53" x14ac:dyDescent="0.25">
      <c r="B391" s="112">
        <v>33</v>
      </c>
      <c r="C391" s="4">
        <v>0</v>
      </c>
      <c r="D391" s="4">
        <v>0</v>
      </c>
      <c r="E391" s="4">
        <v>0</v>
      </c>
      <c r="F391" s="4">
        <v>0</v>
      </c>
      <c r="G391" s="4">
        <v>0</v>
      </c>
      <c r="H391" s="4">
        <v>0</v>
      </c>
      <c r="I391" s="4">
        <v>0</v>
      </c>
      <c r="J391" s="4">
        <v>0</v>
      </c>
      <c r="K391" s="4">
        <v>0</v>
      </c>
      <c r="L391" s="4">
        <v>0</v>
      </c>
      <c r="M391" s="4">
        <v>0</v>
      </c>
      <c r="N391" s="4">
        <v>0</v>
      </c>
      <c r="O391" s="4">
        <v>0</v>
      </c>
      <c r="P391" s="4">
        <v>0</v>
      </c>
      <c r="Q391" s="4">
        <v>0</v>
      </c>
      <c r="R391" s="4">
        <v>0</v>
      </c>
      <c r="S391" s="4">
        <v>0</v>
      </c>
      <c r="T391" s="4">
        <v>0</v>
      </c>
      <c r="U391" s="4">
        <v>0</v>
      </c>
      <c r="V391" s="4">
        <v>0</v>
      </c>
      <c r="W391" s="4">
        <v>0</v>
      </c>
      <c r="X391" s="4">
        <v>0</v>
      </c>
      <c r="Y391" s="4">
        <v>0</v>
      </c>
      <c r="Z391" s="4">
        <v>0</v>
      </c>
      <c r="AA391" s="4">
        <v>0</v>
      </c>
      <c r="AB391" s="4">
        <v>0</v>
      </c>
      <c r="AC391" s="4">
        <v>0</v>
      </c>
      <c r="AD391" s="4">
        <v>0</v>
      </c>
      <c r="AE391" s="4">
        <v>0</v>
      </c>
      <c r="AF391" s="4">
        <v>0</v>
      </c>
      <c r="AG391" s="4">
        <v>0</v>
      </c>
      <c r="AH391" s="4">
        <v>0</v>
      </c>
      <c r="AI391" s="4">
        <v>0</v>
      </c>
      <c r="AJ391" s="4">
        <v>81.142857142857082</v>
      </c>
      <c r="AK391" s="4">
        <v>0.46367346938775172</v>
      </c>
      <c r="AL391" s="4">
        <v>0.46634583738257585</v>
      </c>
      <c r="AM391" s="4">
        <v>0.46901067073903902</v>
      </c>
      <c r="AN391" s="4">
        <v>0.47169073171470521</v>
      </c>
      <c r="AO391" s="4">
        <v>0.47440898584425445</v>
      </c>
      <c r="AP391" s="4">
        <v>0.47711989433479546</v>
      </c>
      <c r="AQ391" s="4">
        <v>0.47982315299538258</v>
      </c>
      <c r="AR391" s="4">
        <v>0.48256499958392357</v>
      </c>
      <c r="AS391" s="4">
        <v>0.48532251386725722</v>
      </c>
      <c r="AT391" s="4">
        <v>0.48809578537508075</v>
      </c>
      <c r="AU391" s="4">
        <v>0.49088490414864094</v>
      </c>
      <c r="AV391" s="4">
        <v>0.49368996074378246</v>
      </c>
      <c r="AW391" s="4">
        <v>0.4965110462337522</v>
      </c>
      <c r="AX391" s="4">
        <v>0.49934825221221862</v>
      </c>
      <c r="AY391" s="4">
        <v>0.50220167079630407</v>
      </c>
      <c r="AZ391" s="4">
        <v>0.50507139462941508</v>
      </c>
      <c r="BA391" s="61">
        <v>0.5079575168844418</v>
      </c>
    </row>
    <row r="392" spans="2:53" x14ac:dyDescent="0.25">
      <c r="B392" s="112">
        <v>34</v>
      </c>
      <c r="C392" s="4">
        <v>0</v>
      </c>
      <c r="D392" s="4">
        <v>0</v>
      </c>
      <c r="E392" s="4">
        <v>0</v>
      </c>
      <c r="F392" s="4">
        <v>0</v>
      </c>
      <c r="G392" s="4">
        <v>0</v>
      </c>
      <c r="H392" s="4">
        <v>0</v>
      </c>
      <c r="I392" s="4">
        <v>0</v>
      </c>
      <c r="J392" s="4">
        <v>0</v>
      </c>
      <c r="K392" s="4">
        <v>0</v>
      </c>
      <c r="L392" s="4">
        <v>0</v>
      </c>
      <c r="M392" s="4">
        <v>0</v>
      </c>
      <c r="N392" s="4">
        <v>0</v>
      </c>
      <c r="O392" s="4">
        <v>0</v>
      </c>
      <c r="P392" s="4">
        <v>0</v>
      </c>
      <c r="Q392" s="4">
        <v>0</v>
      </c>
      <c r="R392" s="4">
        <v>0</v>
      </c>
      <c r="S392" s="4">
        <v>0</v>
      </c>
      <c r="T392" s="4">
        <v>0</v>
      </c>
      <c r="U392" s="4">
        <v>0</v>
      </c>
      <c r="V392" s="4">
        <v>0</v>
      </c>
      <c r="W392" s="4">
        <v>0</v>
      </c>
      <c r="X392" s="4">
        <v>0</v>
      </c>
      <c r="Y392" s="4">
        <v>0</v>
      </c>
      <c r="Z392" s="4">
        <v>0</v>
      </c>
      <c r="AA392" s="4">
        <v>0</v>
      </c>
      <c r="AB392" s="4">
        <v>0</v>
      </c>
      <c r="AC392" s="4">
        <v>0</v>
      </c>
      <c r="AD392" s="4">
        <v>0</v>
      </c>
      <c r="AE392" s="4">
        <v>0</v>
      </c>
      <c r="AF392" s="4">
        <v>0</v>
      </c>
      <c r="AG392" s="4">
        <v>0</v>
      </c>
      <c r="AH392" s="4">
        <v>0</v>
      </c>
      <c r="AI392" s="4">
        <v>0</v>
      </c>
      <c r="AJ392" s="4">
        <v>0</v>
      </c>
      <c r="AK392" s="4">
        <v>79.499999999999943</v>
      </c>
      <c r="AL392" s="4">
        <v>0.46045351473922563</v>
      </c>
      <c r="AM392" s="4">
        <v>0.4631073246229746</v>
      </c>
      <c r="AN392" s="4">
        <v>0.46575365219224008</v>
      </c>
      <c r="AO392" s="4">
        <v>0.46841510163335304</v>
      </c>
      <c r="AP392" s="4">
        <v>0.47111447899811376</v>
      </c>
      <c r="AQ392" s="4">
        <v>0.47380656173524821</v>
      </c>
      <c r="AR392" s="4">
        <v>0.47649104776624795</v>
      </c>
      <c r="AS392" s="4">
        <v>0.47921385375347963</v>
      </c>
      <c r="AT392" s="4">
        <v>0.48195221863206789</v>
      </c>
      <c r="AU392" s="4">
        <v>0.48470623130997598</v>
      </c>
      <c r="AV392" s="4">
        <v>0.48747598120316421</v>
      </c>
      <c r="AW392" s="4">
        <v>0.49026155823861728</v>
      </c>
      <c r="AX392" s="4">
        <v>0.49306305285712887</v>
      </c>
      <c r="AY392" s="4">
        <v>0.49588055601630038</v>
      </c>
      <c r="AZ392" s="4">
        <v>0.49871415919355189</v>
      </c>
      <c r="BA392" s="61">
        <v>0.50156395438893298</v>
      </c>
    </row>
    <row r="393" spans="2:53" x14ac:dyDescent="0.25">
      <c r="B393" s="112">
        <v>35</v>
      </c>
      <c r="C393" s="4">
        <v>0</v>
      </c>
      <c r="D393" s="4">
        <v>0</v>
      </c>
      <c r="E393" s="4">
        <v>0</v>
      </c>
      <c r="F393" s="4">
        <v>0</v>
      </c>
      <c r="G393" s="4">
        <v>0</v>
      </c>
      <c r="H393" s="4">
        <v>0</v>
      </c>
      <c r="I393" s="4">
        <v>0</v>
      </c>
      <c r="J393" s="4">
        <v>0</v>
      </c>
      <c r="K393" s="4">
        <v>0</v>
      </c>
      <c r="L393" s="4">
        <v>0</v>
      </c>
      <c r="M393" s="4">
        <v>0</v>
      </c>
      <c r="N393" s="4">
        <v>0</v>
      </c>
      <c r="O393" s="4">
        <v>0</v>
      </c>
      <c r="P393" s="4">
        <v>0</v>
      </c>
      <c r="Q393" s="4">
        <v>0</v>
      </c>
      <c r="R393" s="4">
        <v>0</v>
      </c>
      <c r="S393" s="4">
        <v>0</v>
      </c>
      <c r="T393" s="4">
        <v>0</v>
      </c>
      <c r="U393" s="4">
        <v>0</v>
      </c>
      <c r="V393" s="4">
        <v>0</v>
      </c>
      <c r="W393" s="4">
        <v>0</v>
      </c>
      <c r="X393" s="4">
        <v>0</v>
      </c>
      <c r="Y393" s="4">
        <v>0</v>
      </c>
      <c r="Z393" s="4">
        <v>0</v>
      </c>
      <c r="AA393" s="4">
        <v>0</v>
      </c>
      <c r="AB393" s="4">
        <v>0</v>
      </c>
      <c r="AC393" s="4">
        <v>0</v>
      </c>
      <c r="AD393" s="4">
        <v>0</v>
      </c>
      <c r="AE393" s="4">
        <v>0</v>
      </c>
      <c r="AF393" s="4">
        <v>0</v>
      </c>
      <c r="AG393" s="4">
        <v>0</v>
      </c>
      <c r="AH393" s="4">
        <v>0</v>
      </c>
      <c r="AI393" s="4">
        <v>0</v>
      </c>
      <c r="AJ393" s="4">
        <v>0</v>
      </c>
      <c r="AK393" s="4">
        <v>0</v>
      </c>
      <c r="AL393" s="4">
        <v>77.999999999999943</v>
      </c>
      <c r="AM393" s="4">
        <v>0.45725592088686984</v>
      </c>
      <c r="AN393" s="4">
        <v>0.45989130153531504</v>
      </c>
      <c r="AO393" s="4">
        <v>0.46254155803919017</v>
      </c>
      <c r="AP393" s="4">
        <v>0.46518465265657133</v>
      </c>
      <c r="AQ393" s="4">
        <v>0.46784285067173792</v>
      </c>
      <c r="AR393" s="4">
        <v>0.47051623838986451</v>
      </c>
      <c r="AS393" s="4">
        <v>0.47318208215676005</v>
      </c>
      <c r="AT393" s="4">
        <v>0.47588597976908042</v>
      </c>
      <c r="AU393" s="4">
        <v>0.47860532822490071</v>
      </c>
      <c r="AV393" s="4">
        <v>0.48134021581476777</v>
      </c>
      <c r="AW393" s="4">
        <v>0.48409073133369773</v>
      </c>
      <c r="AX393" s="4">
        <v>0.48685696408418239</v>
      </c>
      <c r="AY393" s="4">
        <v>0.48963900387895432</v>
      </c>
      <c r="AZ393" s="4">
        <v>0.4924369410439649</v>
      </c>
      <c r="BA393" s="61">
        <v>0.49525086642137439</v>
      </c>
    </row>
    <row r="394" spans="2:53" x14ac:dyDescent="0.25">
      <c r="B394" s="112">
        <v>36</v>
      </c>
      <c r="C394" s="4">
        <v>0</v>
      </c>
      <c r="D394" s="4">
        <v>0</v>
      </c>
      <c r="E394" s="4">
        <v>0</v>
      </c>
      <c r="F394" s="4">
        <v>0</v>
      </c>
      <c r="G394" s="4">
        <v>0</v>
      </c>
      <c r="H394" s="4">
        <v>0</v>
      </c>
      <c r="I394" s="4">
        <v>0</v>
      </c>
      <c r="J394" s="4">
        <v>0</v>
      </c>
      <c r="K394" s="4">
        <v>0</v>
      </c>
      <c r="L394" s="4">
        <v>0</v>
      </c>
      <c r="M394" s="4">
        <v>0</v>
      </c>
      <c r="N394" s="4">
        <v>0</v>
      </c>
      <c r="O394" s="4">
        <v>0</v>
      </c>
      <c r="P394" s="4">
        <v>0</v>
      </c>
      <c r="Q394" s="4">
        <v>0</v>
      </c>
      <c r="R394" s="4">
        <v>0</v>
      </c>
      <c r="S394" s="4">
        <v>0</v>
      </c>
      <c r="T394" s="4">
        <v>0</v>
      </c>
      <c r="U394" s="4">
        <v>0</v>
      </c>
      <c r="V394" s="4">
        <v>0</v>
      </c>
      <c r="W394" s="4">
        <v>0</v>
      </c>
      <c r="X394" s="4">
        <v>0</v>
      </c>
      <c r="Y394" s="4">
        <v>0</v>
      </c>
      <c r="Z394" s="4">
        <v>0</v>
      </c>
      <c r="AA394" s="4">
        <v>0</v>
      </c>
      <c r="AB394" s="4">
        <v>0</v>
      </c>
      <c r="AC394" s="4">
        <v>0</v>
      </c>
      <c r="AD394" s="4">
        <v>0</v>
      </c>
      <c r="AE394" s="4">
        <v>0</v>
      </c>
      <c r="AF394" s="4">
        <v>0</v>
      </c>
      <c r="AG394" s="4">
        <v>0</v>
      </c>
      <c r="AH394" s="4">
        <v>0</v>
      </c>
      <c r="AI394" s="4">
        <v>0</v>
      </c>
      <c r="AJ394" s="4">
        <v>0</v>
      </c>
      <c r="AK394" s="4">
        <v>0</v>
      </c>
      <c r="AL394" s="4">
        <v>0</v>
      </c>
      <c r="AM394" s="4">
        <v>73.499999999999957</v>
      </c>
      <c r="AN394" s="4">
        <v>0.45408053254737762</v>
      </c>
      <c r="AO394" s="4">
        <v>0.45669761194131975</v>
      </c>
      <c r="AP394" s="4">
        <v>0.45932946388614021</v>
      </c>
      <c r="AQ394" s="4">
        <v>0.46195420367978957</v>
      </c>
      <c r="AR394" s="4">
        <v>0.46459394198651749</v>
      </c>
      <c r="AS394" s="4">
        <v>0.46724876451215708</v>
      </c>
      <c r="AT394" s="4">
        <v>0.46989609547511585</v>
      </c>
      <c r="AU394" s="4">
        <v>0.47258121602068398</v>
      </c>
      <c r="AV394" s="4">
        <v>0.47528168011222777</v>
      </c>
      <c r="AW394" s="4">
        <v>0.4779975754271652</v>
      </c>
      <c r="AX394" s="4">
        <v>0.48072899014388032</v>
      </c>
      <c r="AY394" s="4">
        <v>0.48347601294470888</v>
      </c>
      <c r="AZ394" s="4">
        <v>0.48623873301868376</v>
      </c>
      <c r="BA394" s="61">
        <v>0.48901724006449288</v>
      </c>
    </row>
    <row r="395" spans="2:53" x14ac:dyDescent="0.25">
      <c r="B395" s="112">
        <v>37</v>
      </c>
      <c r="C395" s="4">
        <v>0</v>
      </c>
      <c r="D395" s="4">
        <v>0</v>
      </c>
      <c r="E395" s="4">
        <v>0</v>
      </c>
      <c r="F395" s="4">
        <v>0</v>
      </c>
      <c r="G395" s="4">
        <v>0</v>
      </c>
      <c r="H395" s="4">
        <v>0</v>
      </c>
      <c r="I395" s="4">
        <v>0</v>
      </c>
      <c r="J395" s="4">
        <v>0</v>
      </c>
      <c r="K395" s="4">
        <v>0</v>
      </c>
      <c r="L395" s="4">
        <v>0</v>
      </c>
      <c r="M395" s="4">
        <v>0</v>
      </c>
      <c r="N395" s="4">
        <v>0</v>
      </c>
      <c r="O395" s="4">
        <v>0</v>
      </c>
      <c r="P395" s="4">
        <v>0</v>
      </c>
      <c r="Q395" s="4">
        <v>0</v>
      </c>
      <c r="R395" s="4">
        <v>0</v>
      </c>
      <c r="S395" s="4">
        <v>0</v>
      </c>
      <c r="T395" s="4">
        <v>0</v>
      </c>
      <c r="U395" s="4">
        <v>0</v>
      </c>
      <c r="V395" s="4">
        <v>0</v>
      </c>
      <c r="W395" s="4">
        <v>0</v>
      </c>
      <c r="X395" s="4">
        <v>0</v>
      </c>
      <c r="Y395" s="4">
        <v>0</v>
      </c>
      <c r="Z395" s="4">
        <v>0</v>
      </c>
      <c r="AA395" s="4">
        <v>0</v>
      </c>
      <c r="AB395" s="4">
        <v>0</v>
      </c>
      <c r="AC395" s="4">
        <v>0</v>
      </c>
      <c r="AD395" s="4">
        <v>0</v>
      </c>
      <c r="AE395" s="4">
        <v>0</v>
      </c>
      <c r="AF395" s="4">
        <v>0</v>
      </c>
      <c r="AG395" s="4">
        <v>0</v>
      </c>
      <c r="AH395" s="4">
        <v>0</v>
      </c>
      <c r="AI395" s="4">
        <v>0</v>
      </c>
      <c r="AJ395" s="4">
        <v>0</v>
      </c>
      <c r="AK395" s="4">
        <v>0</v>
      </c>
      <c r="AL395" s="4">
        <v>0</v>
      </c>
      <c r="AM395" s="4">
        <v>0</v>
      </c>
      <c r="AN395" s="4">
        <v>71.36999999999999</v>
      </c>
      <c r="AO395" s="4">
        <v>0.4509489426677406</v>
      </c>
      <c r="AP395" s="4">
        <v>0.45354797323827623</v>
      </c>
      <c r="AQ395" s="4">
        <v>0.45613967594248644</v>
      </c>
      <c r="AR395" s="4">
        <v>0.45874618837645764</v>
      </c>
      <c r="AS395" s="4">
        <v>0.46136759516716663</v>
      </c>
      <c r="AT395" s="4">
        <v>0.46400398142526705</v>
      </c>
      <c r="AU395" s="4">
        <v>0.46663292814542751</v>
      </c>
      <c r="AV395" s="4">
        <v>0.46929940202054032</v>
      </c>
      <c r="AW395" s="4">
        <v>0.47198111288922612</v>
      </c>
      <c r="AX395" s="4">
        <v>0.47467814782003209</v>
      </c>
      <c r="AY395" s="4">
        <v>0.47739059437899223</v>
      </c>
      <c r="AZ395" s="4">
        <v>0.48011854063259279</v>
      </c>
      <c r="BA395" s="61">
        <v>0.48286207515049839</v>
      </c>
    </row>
    <row r="396" spans="2:53" x14ac:dyDescent="0.25">
      <c r="B396" s="112">
        <v>38</v>
      </c>
      <c r="C396" s="4">
        <v>0</v>
      </c>
      <c r="D396" s="4">
        <v>0</v>
      </c>
      <c r="E396" s="4">
        <v>0</v>
      </c>
      <c r="F396" s="4">
        <v>0</v>
      </c>
      <c r="G396" s="4">
        <v>0</v>
      </c>
      <c r="H396" s="4">
        <v>0</v>
      </c>
      <c r="I396" s="4">
        <v>0</v>
      </c>
      <c r="J396" s="4">
        <v>0</v>
      </c>
      <c r="K396" s="4">
        <v>0</v>
      </c>
      <c r="L396" s="4">
        <v>0</v>
      </c>
      <c r="M396" s="4">
        <v>0</v>
      </c>
      <c r="N396" s="4">
        <v>0</v>
      </c>
      <c r="O396" s="4">
        <v>0</v>
      </c>
      <c r="P396" s="4">
        <v>0</v>
      </c>
      <c r="Q396" s="4">
        <v>0</v>
      </c>
      <c r="R396" s="4">
        <v>0</v>
      </c>
      <c r="S396" s="4">
        <v>0</v>
      </c>
      <c r="T396" s="4">
        <v>0</v>
      </c>
      <c r="U396" s="4">
        <v>0</v>
      </c>
      <c r="V396" s="4">
        <v>0</v>
      </c>
      <c r="W396" s="4">
        <v>0</v>
      </c>
      <c r="X396" s="4">
        <v>0</v>
      </c>
      <c r="Y396" s="4">
        <v>0</v>
      </c>
      <c r="Z396" s="4">
        <v>0</v>
      </c>
      <c r="AA396" s="4">
        <v>0</v>
      </c>
      <c r="AB396" s="4">
        <v>0</v>
      </c>
      <c r="AC396" s="4">
        <v>0</v>
      </c>
      <c r="AD396" s="4">
        <v>0</v>
      </c>
      <c r="AE396" s="4">
        <v>0</v>
      </c>
      <c r="AF396" s="4">
        <v>0</v>
      </c>
      <c r="AG396" s="4">
        <v>0</v>
      </c>
      <c r="AH396" s="4">
        <v>0</v>
      </c>
      <c r="AI396" s="4">
        <v>0</v>
      </c>
      <c r="AJ396" s="4">
        <v>0</v>
      </c>
      <c r="AK396" s="4">
        <v>0</v>
      </c>
      <c r="AL396" s="4">
        <v>0</v>
      </c>
      <c r="AM396" s="4">
        <v>0</v>
      </c>
      <c r="AN396" s="4">
        <v>0</v>
      </c>
      <c r="AO396" s="4">
        <v>68.759999999999991</v>
      </c>
      <c r="AP396" s="4">
        <v>0.44781735278810347</v>
      </c>
      <c r="AQ396" s="4">
        <v>0.45039833453523259</v>
      </c>
      <c r="AR396" s="4">
        <v>0.45297203930399693</v>
      </c>
      <c r="AS396" s="4">
        <v>0.45556045095717662</v>
      </c>
      <c r="AT396" s="4">
        <v>0.45816365353406124</v>
      </c>
      <c r="AU396" s="4">
        <v>0.46078173155425822</v>
      </c>
      <c r="AV396" s="4">
        <v>0.46339242169997313</v>
      </c>
      <c r="AW396" s="4">
        <v>0.46604037839539764</v>
      </c>
      <c r="AX396" s="4">
        <v>0.46870346627193976</v>
      </c>
      <c r="AY396" s="4">
        <v>0.47138177179350405</v>
      </c>
      <c r="AZ396" s="4">
        <v>0.47407538191802695</v>
      </c>
      <c r="BA396" s="61">
        <v>0.47678438410042195</v>
      </c>
    </row>
    <row r="397" spans="2:53" x14ac:dyDescent="0.25">
      <c r="B397" s="112">
        <v>39</v>
      </c>
      <c r="C397" s="4">
        <v>0</v>
      </c>
      <c r="D397" s="4">
        <v>0</v>
      </c>
      <c r="E397" s="4">
        <v>0</v>
      </c>
      <c r="F397" s="4">
        <v>0</v>
      </c>
      <c r="G397" s="4">
        <v>0</v>
      </c>
      <c r="H397" s="4">
        <v>0</v>
      </c>
      <c r="I397" s="4">
        <v>0</v>
      </c>
      <c r="J397" s="4">
        <v>0</v>
      </c>
      <c r="K397" s="4">
        <v>0</v>
      </c>
      <c r="L397" s="4">
        <v>0</v>
      </c>
      <c r="M397" s="4">
        <v>0</v>
      </c>
      <c r="N397" s="4">
        <v>0</v>
      </c>
      <c r="O397" s="4">
        <v>0</v>
      </c>
      <c r="P397" s="4">
        <v>0</v>
      </c>
      <c r="Q397" s="4">
        <v>0</v>
      </c>
      <c r="R397" s="4">
        <v>0</v>
      </c>
      <c r="S397" s="4">
        <v>0</v>
      </c>
      <c r="T397" s="4">
        <v>0</v>
      </c>
      <c r="U397" s="4">
        <v>0</v>
      </c>
      <c r="V397" s="4">
        <v>0</v>
      </c>
      <c r="W397" s="4">
        <v>0</v>
      </c>
      <c r="X397" s="4">
        <v>0</v>
      </c>
      <c r="Y397" s="4">
        <v>0</v>
      </c>
      <c r="Z397" s="4">
        <v>0</v>
      </c>
      <c r="AA397" s="4">
        <v>0</v>
      </c>
      <c r="AB397" s="4">
        <v>0</v>
      </c>
      <c r="AC397" s="4">
        <v>0</v>
      </c>
      <c r="AD397" s="4">
        <v>0</v>
      </c>
      <c r="AE397" s="4">
        <v>0</v>
      </c>
      <c r="AF397" s="4">
        <v>0</v>
      </c>
      <c r="AG397" s="4">
        <v>0</v>
      </c>
      <c r="AH397" s="4">
        <v>0</v>
      </c>
      <c r="AI397" s="4">
        <v>0</v>
      </c>
      <c r="AJ397" s="4">
        <v>0</v>
      </c>
      <c r="AK397" s="4">
        <v>0</v>
      </c>
      <c r="AL397" s="4">
        <v>0</v>
      </c>
      <c r="AM397" s="4">
        <v>0</v>
      </c>
      <c r="AN397" s="4">
        <v>0</v>
      </c>
      <c r="AO397" s="4">
        <v>0</v>
      </c>
      <c r="AP397" s="4">
        <v>65.67</v>
      </c>
      <c r="AQ397" s="4">
        <v>0.42769292550312332</v>
      </c>
      <c r="AR397" s="4">
        <v>0.43015792072322179</v>
      </c>
      <c r="AS397" s="4">
        <v>0.43261596598448926</v>
      </c>
      <c r="AT397" s="4">
        <v>0.43508805721869975</v>
      </c>
      <c r="AU397" s="4">
        <v>0.43757427468850796</v>
      </c>
      <c r="AV397" s="4">
        <v>0.44007469911530167</v>
      </c>
      <c r="AW397" s="4">
        <v>0.44256806767069867</v>
      </c>
      <c r="AX397" s="4">
        <v>0.44509702805738466</v>
      </c>
      <c r="AY397" s="4">
        <v>0.44764043964628109</v>
      </c>
      <c r="AZ397" s="4">
        <v>0.45019838501569831</v>
      </c>
      <c r="BA397" s="61">
        <v>0.4527709472157771</v>
      </c>
    </row>
    <row r="398" spans="2:53" x14ac:dyDescent="0.25">
      <c r="B398" s="112">
        <v>40</v>
      </c>
      <c r="C398" s="4">
        <v>0</v>
      </c>
      <c r="D398" s="4">
        <v>0</v>
      </c>
      <c r="E398" s="4">
        <v>0</v>
      </c>
      <c r="F398" s="4">
        <v>0</v>
      </c>
      <c r="G398" s="4">
        <v>0</v>
      </c>
      <c r="H398" s="4">
        <v>0</v>
      </c>
      <c r="I398" s="4">
        <v>0</v>
      </c>
      <c r="J398" s="4">
        <v>0</v>
      </c>
      <c r="K398" s="4">
        <v>0</v>
      </c>
      <c r="L398" s="4">
        <v>0</v>
      </c>
      <c r="M398" s="4">
        <v>0</v>
      </c>
      <c r="N398" s="4">
        <v>0</v>
      </c>
      <c r="O398" s="4">
        <v>0</v>
      </c>
      <c r="P398" s="4">
        <v>0</v>
      </c>
      <c r="Q398" s="4">
        <v>0</v>
      </c>
      <c r="R398" s="4">
        <v>0</v>
      </c>
      <c r="S398" s="4">
        <v>0</v>
      </c>
      <c r="T398" s="4">
        <v>0</v>
      </c>
      <c r="U398" s="4">
        <v>0</v>
      </c>
      <c r="V398" s="4">
        <v>0</v>
      </c>
      <c r="W398" s="4">
        <v>0</v>
      </c>
      <c r="X398" s="4">
        <v>0</v>
      </c>
      <c r="Y398" s="4">
        <v>0</v>
      </c>
      <c r="Z398" s="4">
        <v>0</v>
      </c>
      <c r="AA398" s="4">
        <v>0</v>
      </c>
      <c r="AB398" s="4">
        <v>0</v>
      </c>
      <c r="AC398" s="4">
        <v>0</v>
      </c>
      <c r="AD398" s="4">
        <v>0</v>
      </c>
      <c r="AE398" s="4">
        <v>0</v>
      </c>
      <c r="AF398" s="4">
        <v>0</v>
      </c>
      <c r="AG398" s="4">
        <v>0</v>
      </c>
      <c r="AH398" s="4">
        <v>0</v>
      </c>
      <c r="AI398" s="4">
        <v>0</v>
      </c>
      <c r="AJ398" s="4">
        <v>0</v>
      </c>
      <c r="AK398" s="4">
        <v>0</v>
      </c>
      <c r="AL398" s="4">
        <v>0</v>
      </c>
      <c r="AM398" s="4">
        <v>0</v>
      </c>
      <c r="AN398" s="4">
        <v>0</v>
      </c>
      <c r="AO398" s="4">
        <v>0</v>
      </c>
      <c r="AP398" s="4">
        <v>0</v>
      </c>
      <c r="AQ398" s="4">
        <v>62.100000000000016</v>
      </c>
      <c r="AR398" s="4">
        <v>0.40847286820520817</v>
      </c>
      <c r="AS398" s="4">
        <v>0.41082708920730043</v>
      </c>
      <c r="AT398" s="4">
        <v>0.4131746725741916</v>
      </c>
      <c r="AU398" s="4">
        <v>0.4155356707031998</v>
      </c>
      <c r="AV398" s="4">
        <v>0.41791016025006283</v>
      </c>
      <c r="AW398" s="4">
        <v>0.42029821830863678</v>
      </c>
      <c r="AX398" s="4">
        <v>0.42267953757903992</v>
      </c>
      <c r="AY398" s="4">
        <v>0.42509484922234519</v>
      </c>
      <c r="AZ398" s="4">
        <v>0.42752396264647008</v>
      </c>
      <c r="BA398" s="61">
        <v>0.42996695671874507</v>
      </c>
    </row>
    <row r="399" spans="2:53" x14ac:dyDescent="0.25">
      <c r="B399" s="112">
        <v>41</v>
      </c>
      <c r="C399" s="4">
        <v>0</v>
      </c>
      <c r="D399" s="4">
        <v>0</v>
      </c>
      <c r="E399" s="4">
        <v>0</v>
      </c>
      <c r="F399" s="4">
        <v>0</v>
      </c>
      <c r="G399" s="4">
        <v>0</v>
      </c>
      <c r="H399" s="4">
        <v>0</v>
      </c>
      <c r="I399" s="4">
        <v>0</v>
      </c>
      <c r="J399" s="4">
        <v>0</v>
      </c>
      <c r="K399" s="4">
        <v>0</v>
      </c>
      <c r="L399" s="4">
        <v>0</v>
      </c>
      <c r="M399" s="4">
        <v>0</v>
      </c>
      <c r="N399" s="4">
        <v>0</v>
      </c>
      <c r="O399" s="4">
        <v>0</v>
      </c>
      <c r="P399" s="4">
        <v>0</v>
      </c>
      <c r="Q399" s="4">
        <v>0</v>
      </c>
      <c r="R399" s="4">
        <v>0</v>
      </c>
      <c r="S399" s="4">
        <v>0</v>
      </c>
      <c r="T399" s="4">
        <v>0</v>
      </c>
      <c r="U399" s="4">
        <v>0</v>
      </c>
      <c r="V399" s="4">
        <v>0</v>
      </c>
      <c r="W399" s="4">
        <v>0</v>
      </c>
      <c r="X399" s="4">
        <v>0</v>
      </c>
      <c r="Y399" s="4">
        <v>0</v>
      </c>
      <c r="Z399" s="4">
        <v>0</v>
      </c>
      <c r="AA399" s="4">
        <v>0</v>
      </c>
      <c r="AB399" s="4">
        <v>0</v>
      </c>
      <c r="AC399" s="4">
        <v>0</v>
      </c>
      <c r="AD399" s="4">
        <v>0</v>
      </c>
      <c r="AE399" s="4">
        <v>0</v>
      </c>
      <c r="AF399" s="4">
        <v>0</v>
      </c>
      <c r="AG399" s="4">
        <v>0</v>
      </c>
      <c r="AH399" s="4">
        <v>0</v>
      </c>
      <c r="AI399" s="4">
        <v>0</v>
      </c>
      <c r="AJ399" s="4">
        <v>0</v>
      </c>
      <c r="AK399" s="4">
        <v>0</v>
      </c>
      <c r="AL399" s="4">
        <v>0</v>
      </c>
      <c r="AM399" s="4">
        <v>0</v>
      </c>
      <c r="AN399" s="4">
        <v>0</v>
      </c>
      <c r="AO399" s="4">
        <v>0</v>
      </c>
      <c r="AP399" s="4">
        <v>0</v>
      </c>
      <c r="AQ399" s="4">
        <v>0</v>
      </c>
      <c r="AR399" s="4">
        <v>58.050000000000047</v>
      </c>
      <c r="AS399" s="4">
        <v>0.3901165394856897</v>
      </c>
      <c r="AT399" s="4">
        <v>0.39236496434327262</v>
      </c>
      <c r="AU399" s="4">
        <v>0.39460704985379824</v>
      </c>
      <c r="AV399" s="4">
        <v>0.39686194728154645</v>
      </c>
      <c r="AW399" s="4">
        <v>0.39912972983742917</v>
      </c>
      <c r="AX399" s="4">
        <v>0.40141047115078798</v>
      </c>
      <c r="AY399" s="4">
        <v>0.40368477650982482</v>
      </c>
      <c r="AZ399" s="4">
        <v>0.40599154666130621</v>
      </c>
      <c r="BA399" s="61">
        <v>0.40831149835651098</v>
      </c>
    </row>
    <row r="400" spans="2:53" x14ac:dyDescent="0.25">
      <c r="B400" s="112">
        <v>42</v>
      </c>
      <c r="C400" s="4">
        <v>0</v>
      </c>
      <c r="D400" s="4">
        <v>0</v>
      </c>
      <c r="E400" s="4">
        <v>0</v>
      </c>
      <c r="F400" s="4">
        <v>0</v>
      </c>
      <c r="G400" s="4">
        <v>0</v>
      </c>
      <c r="H400" s="4">
        <v>0</v>
      </c>
      <c r="I400" s="4">
        <v>0</v>
      </c>
      <c r="J400" s="4">
        <v>0</v>
      </c>
      <c r="K400" s="4">
        <v>0</v>
      </c>
      <c r="L400" s="4">
        <v>0</v>
      </c>
      <c r="M400" s="4">
        <v>0</v>
      </c>
      <c r="N400" s="4">
        <v>0</v>
      </c>
      <c r="O400" s="4">
        <v>0</v>
      </c>
      <c r="P400" s="4">
        <v>0</v>
      </c>
      <c r="Q400" s="4">
        <v>0</v>
      </c>
      <c r="R400" s="4">
        <v>0</v>
      </c>
      <c r="S400" s="4">
        <v>0</v>
      </c>
      <c r="T400" s="4">
        <v>0</v>
      </c>
      <c r="U400" s="4">
        <v>0</v>
      </c>
      <c r="V400" s="4">
        <v>0</v>
      </c>
      <c r="W400" s="4">
        <v>0</v>
      </c>
      <c r="X400" s="4">
        <v>0</v>
      </c>
      <c r="Y400" s="4">
        <v>0</v>
      </c>
      <c r="Z400" s="4">
        <v>0</v>
      </c>
      <c r="AA400" s="4">
        <v>0</v>
      </c>
      <c r="AB400" s="4">
        <v>0</v>
      </c>
      <c r="AC400" s="4">
        <v>0</v>
      </c>
      <c r="AD400" s="4">
        <v>0</v>
      </c>
      <c r="AE400" s="4">
        <v>0</v>
      </c>
      <c r="AF400" s="4">
        <v>0</v>
      </c>
      <c r="AG400" s="4">
        <v>0</v>
      </c>
      <c r="AH400" s="4">
        <v>0</v>
      </c>
      <c r="AI400" s="4">
        <v>0</v>
      </c>
      <c r="AJ400" s="4">
        <v>0</v>
      </c>
      <c r="AK400" s="4">
        <v>0</v>
      </c>
      <c r="AL400" s="4">
        <v>0</v>
      </c>
      <c r="AM400" s="4">
        <v>0</v>
      </c>
      <c r="AN400" s="4">
        <v>0</v>
      </c>
      <c r="AO400" s="4">
        <v>0</v>
      </c>
      <c r="AP400" s="4">
        <v>0</v>
      </c>
      <c r="AQ400" s="4">
        <v>0</v>
      </c>
      <c r="AR400" s="4">
        <v>0</v>
      </c>
      <c r="AS400" s="4">
        <v>53.519999999999946</v>
      </c>
      <c r="AT400" s="4">
        <v>0.37258512431683022</v>
      </c>
      <c r="AU400" s="4">
        <v>0.37473250739416403</v>
      </c>
      <c r="AV400" s="4">
        <v>0.37687383600783791</v>
      </c>
      <c r="AW400" s="4">
        <v>0.37902740078503722</v>
      </c>
      <c r="AX400" s="4">
        <v>0.38119327164665473</v>
      </c>
      <c r="AY400" s="4">
        <v>0.38337151891320903</v>
      </c>
      <c r="AZ400" s="4">
        <v>0.38554361945026466</v>
      </c>
      <c r="BA400" s="61">
        <v>0.38774672584712017</v>
      </c>
    </row>
    <row r="401" spans="2:55" x14ac:dyDescent="0.25">
      <c r="B401" s="112">
        <v>43</v>
      </c>
      <c r="C401" s="4">
        <v>0</v>
      </c>
      <c r="D401" s="4">
        <v>0</v>
      </c>
      <c r="E401" s="4">
        <v>0</v>
      </c>
      <c r="F401" s="4">
        <v>0</v>
      </c>
      <c r="G401" s="4">
        <v>0</v>
      </c>
      <c r="H401" s="4">
        <v>0</v>
      </c>
      <c r="I401" s="4">
        <v>0</v>
      </c>
      <c r="J401" s="4">
        <v>0</v>
      </c>
      <c r="K401" s="4">
        <v>0</v>
      </c>
      <c r="L401" s="4">
        <v>0</v>
      </c>
      <c r="M401" s="4">
        <v>0</v>
      </c>
      <c r="N401" s="4">
        <v>0</v>
      </c>
      <c r="O401" s="4">
        <v>0</v>
      </c>
      <c r="P401" s="4">
        <v>0</v>
      </c>
      <c r="Q401" s="4">
        <v>0</v>
      </c>
      <c r="R401" s="4">
        <v>0</v>
      </c>
      <c r="S401" s="4">
        <v>0</v>
      </c>
      <c r="T401" s="4">
        <v>0</v>
      </c>
      <c r="U401" s="4">
        <v>0</v>
      </c>
      <c r="V401" s="4">
        <v>0</v>
      </c>
      <c r="W401" s="4">
        <v>0</v>
      </c>
      <c r="X401" s="4">
        <v>0</v>
      </c>
      <c r="Y401" s="4">
        <v>0</v>
      </c>
      <c r="Z401" s="4">
        <v>0</v>
      </c>
      <c r="AA401" s="4">
        <v>0</v>
      </c>
      <c r="AB401" s="4">
        <v>0</v>
      </c>
      <c r="AC401" s="4">
        <v>0</v>
      </c>
      <c r="AD401" s="4">
        <v>0</v>
      </c>
      <c r="AE401" s="4">
        <v>0</v>
      </c>
      <c r="AF401" s="4">
        <v>0</v>
      </c>
      <c r="AG401" s="4">
        <v>0</v>
      </c>
      <c r="AH401" s="4">
        <v>0</v>
      </c>
      <c r="AI401" s="4">
        <v>0</v>
      </c>
      <c r="AJ401" s="4">
        <v>0</v>
      </c>
      <c r="AK401" s="4">
        <v>0</v>
      </c>
      <c r="AL401" s="4">
        <v>0</v>
      </c>
      <c r="AM401" s="4">
        <v>0</v>
      </c>
      <c r="AN401" s="4">
        <v>0</v>
      </c>
      <c r="AO401" s="4">
        <v>0</v>
      </c>
      <c r="AP401" s="4">
        <v>0</v>
      </c>
      <c r="AQ401" s="4">
        <v>0</v>
      </c>
      <c r="AR401" s="4">
        <v>0</v>
      </c>
      <c r="AS401" s="4">
        <v>0</v>
      </c>
      <c r="AT401" s="4">
        <v>48.509999999999991</v>
      </c>
      <c r="AU401" s="4">
        <v>0.35584155197623973</v>
      </c>
      <c r="AV401" s="4">
        <v>0.35789243398159915</v>
      </c>
      <c r="AW401" s="4">
        <v>0.35993753360434438</v>
      </c>
      <c r="AX401" s="4">
        <v>0.36199431951066607</v>
      </c>
      <c r="AY401" s="4">
        <v>0.36406285847928765</v>
      </c>
      <c r="AZ401" s="4">
        <v>0.36614321767059976</v>
      </c>
      <c r="BA401" s="61">
        <v>0.36821770635978601</v>
      </c>
    </row>
    <row r="402" spans="2:55" x14ac:dyDescent="0.25">
      <c r="B402" s="112">
        <v>44</v>
      </c>
      <c r="C402" s="4">
        <v>0</v>
      </c>
      <c r="D402" s="4">
        <v>0</v>
      </c>
      <c r="E402" s="4">
        <v>0</v>
      </c>
      <c r="F402" s="4">
        <v>0</v>
      </c>
      <c r="G402" s="4">
        <v>0</v>
      </c>
      <c r="H402" s="4">
        <v>0</v>
      </c>
      <c r="I402" s="4">
        <v>0</v>
      </c>
      <c r="J402" s="4">
        <v>0</v>
      </c>
      <c r="K402" s="4">
        <v>0</v>
      </c>
      <c r="L402" s="4">
        <v>0</v>
      </c>
      <c r="M402" s="4">
        <v>0</v>
      </c>
      <c r="N402" s="4">
        <v>0</v>
      </c>
      <c r="O402" s="4">
        <v>0</v>
      </c>
      <c r="P402" s="4">
        <v>0</v>
      </c>
      <c r="Q402" s="4">
        <v>0</v>
      </c>
      <c r="R402" s="4">
        <v>0</v>
      </c>
      <c r="S402" s="4">
        <v>0</v>
      </c>
      <c r="T402" s="4">
        <v>0</v>
      </c>
      <c r="U402" s="4">
        <v>0</v>
      </c>
      <c r="V402" s="4">
        <v>0</v>
      </c>
      <c r="W402" s="4">
        <v>0</v>
      </c>
      <c r="X402" s="4">
        <v>0</v>
      </c>
      <c r="Y402" s="4">
        <v>0</v>
      </c>
      <c r="Z402" s="4">
        <v>0</v>
      </c>
      <c r="AA402" s="4">
        <v>0</v>
      </c>
      <c r="AB402" s="4">
        <v>0</v>
      </c>
      <c r="AC402" s="4">
        <v>0</v>
      </c>
      <c r="AD402" s="4">
        <v>0</v>
      </c>
      <c r="AE402" s="4">
        <v>0</v>
      </c>
      <c r="AF402" s="4">
        <v>0</v>
      </c>
      <c r="AG402" s="4">
        <v>0</v>
      </c>
      <c r="AH402" s="4">
        <v>0</v>
      </c>
      <c r="AI402" s="4">
        <v>0</v>
      </c>
      <c r="AJ402" s="4">
        <v>0</v>
      </c>
      <c r="AK402" s="4">
        <v>0</v>
      </c>
      <c r="AL402" s="4">
        <v>0</v>
      </c>
      <c r="AM402" s="4">
        <v>0</v>
      </c>
      <c r="AN402" s="4">
        <v>0</v>
      </c>
      <c r="AO402" s="4">
        <v>0</v>
      </c>
      <c r="AP402" s="4">
        <v>0</v>
      </c>
      <c r="AQ402" s="4">
        <v>0</v>
      </c>
      <c r="AR402" s="4">
        <v>0</v>
      </c>
      <c r="AS402" s="4">
        <v>0</v>
      </c>
      <c r="AT402" s="4">
        <v>0</v>
      </c>
      <c r="AU402" s="4">
        <v>43.019999999999996</v>
      </c>
      <c r="AV402" s="4">
        <v>0.33985041765968105</v>
      </c>
      <c r="AW402" s="4">
        <v>0.34180913524682399</v>
      </c>
      <c r="AX402" s="4">
        <v>0.34376233030537084</v>
      </c>
      <c r="AY402" s="4">
        <v>0.34572668647855503</v>
      </c>
      <c r="AZ402" s="4">
        <v>0.34770226754413647</v>
      </c>
      <c r="BA402" s="61">
        <v>0.34968913764439047</v>
      </c>
    </row>
    <row r="403" spans="2:55" x14ac:dyDescent="0.25">
      <c r="B403" s="112">
        <v>45</v>
      </c>
      <c r="C403" s="4">
        <v>0</v>
      </c>
      <c r="D403" s="4">
        <v>0</v>
      </c>
      <c r="E403" s="4">
        <v>0</v>
      </c>
      <c r="F403" s="4">
        <v>0</v>
      </c>
      <c r="G403" s="4">
        <v>0</v>
      </c>
      <c r="H403" s="4">
        <v>0</v>
      </c>
      <c r="I403" s="4">
        <v>0</v>
      </c>
      <c r="J403" s="4">
        <v>0</v>
      </c>
      <c r="K403" s="4">
        <v>0</v>
      </c>
      <c r="L403" s="4">
        <v>0</v>
      </c>
      <c r="M403" s="4">
        <v>0</v>
      </c>
      <c r="N403" s="4">
        <v>0</v>
      </c>
      <c r="O403" s="4">
        <v>0</v>
      </c>
      <c r="P403" s="4">
        <v>0</v>
      </c>
      <c r="Q403" s="4">
        <v>0</v>
      </c>
      <c r="R403" s="4">
        <v>0</v>
      </c>
      <c r="S403" s="4">
        <v>0</v>
      </c>
      <c r="T403" s="4">
        <v>0</v>
      </c>
      <c r="U403" s="4">
        <v>0</v>
      </c>
      <c r="V403" s="4">
        <v>0</v>
      </c>
      <c r="W403" s="4">
        <v>0</v>
      </c>
      <c r="X403" s="4">
        <v>0</v>
      </c>
      <c r="Y403" s="4">
        <v>0</v>
      </c>
      <c r="Z403" s="4">
        <v>0</v>
      </c>
      <c r="AA403" s="4">
        <v>0</v>
      </c>
      <c r="AB403" s="4">
        <v>0</v>
      </c>
      <c r="AC403" s="4">
        <v>0</v>
      </c>
      <c r="AD403" s="4">
        <v>0</v>
      </c>
      <c r="AE403" s="4">
        <v>0</v>
      </c>
      <c r="AF403" s="4">
        <v>0</v>
      </c>
      <c r="AG403" s="4">
        <v>0</v>
      </c>
      <c r="AH403" s="4">
        <v>0</v>
      </c>
      <c r="AI403" s="4">
        <v>0</v>
      </c>
      <c r="AJ403" s="4">
        <v>0</v>
      </c>
      <c r="AK403" s="4">
        <v>0</v>
      </c>
      <c r="AL403" s="4">
        <v>0</v>
      </c>
      <c r="AM403" s="4">
        <v>0</v>
      </c>
      <c r="AN403" s="4">
        <v>0</v>
      </c>
      <c r="AO403" s="4">
        <v>0</v>
      </c>
      <c r="AP403" s="4">
        <v>0</v>
      </c>
      <c r="AQ403" s="4">
        <v>0</v>
      </c>
      <c r="AR403" s="4">
        <v>0</v>
      </c>
      <c r="AS403" s="4">
        <v>0</v>
      </c>
      <c r="AT403" s="4">
        <v>0</v>
      </c>
      <c r="AU403" s="4">
        <v>0</v>
      </c>
      <c r="AV403" s="4">
        <v>37.050000000000061</v>
      </c>
      <c r="AW403" s="4">
        <v>0.32457790761651045</v>
      </c>
      <c r="AX403" s="4">
        <v>0.32644860255466746</v>
      </c>
      <c r="AY403" s="4">
        <v>0.32831402314068803</v>
      </c>
      <c r="AZ403" s="4">
        <v>0.33019010327293069</v>
      </c>
      <c r="BA403" s="61">
        <v>0.33207690386305183</v>
      </c>
    </row>
    <row r="404" spans="2:55" x14ac:dyDescent="0.25">
      <c r="B404" s="112">
        <v>46</v>
      </c>
      <c r="C404" s="4">
        <v>0</v>
      </c>
      <c r="D404" s="4">
        <v>0</v>
      </c>
      <c r="E404" s="4">
        <v>0</v>
      </c>
      <c r="F404" s="4">
        <v>0</v>
      </c>
      <c r="G404" s="4">
        <v>0</v>
      </c>
      <c r="H404" s="4">
        <v>0</v>
      </c>
      <c r="I404" s="4">
        <v>0</v>
      </c>
      <c r="J404" s="4">
        <v>0</v>
      </c>
      <c r="K404" s="4">
        <v>0</v>
      </c>
      <c r="L404" s="4">
        <v>0</v>
      </c>
      <c r="M404" s="4">
        <v>0</v>
      </c>
      <c r="N404" s="4">
        <v>0</v>
      </c>
      <c r="O404" s="4">
        <v>0</v>
      </c>
      <c r="P404" s="4">
        <v>0</v>
      </c>
      <c r="Q404" s="4">
        <v>0</v>
      </c>
      <c r="R404" s="4">
        <v>0</v>
      </c>
      <c r="S404" s="4">
        <v>0</v>
      </c>
      <c r="T404" s="4">
        <v>0</v>
      </c>
      <c r="U404" s="4">
        <v>0</v>
      </c>
      <c r="V404" s="4">
        <v>0</v>
      </c>
      <c r="W404" s="4">
        <v>0</v>
      </c>
      <c r="X404" s="4">
        <v>0</v>
      </c>
      <c r="Y404" s="4">
        <v>0</v>
      </c>
      <c r="Z404" s="4">
        <v>0</v>
      </c>
      <c r="AA404" s="4">
        <v>0</v>
      </c>
      <c r="AB404" s="4">
        <v>0</v>
      </c>
      <c r="AC404" s="4">
        <v>0</v>
      </c>
      <c r="AD404" s="4">
        <v>0</v>
      </c>
      <c r="AE404" s="4">
        <v>0</v>
      </c>
      <c r="AF404" s="4">
        <v>0</v>
      </c>
      <c r="AG404" s="4">
        <v>0</v>
      </c>
      <c r="AH404" s="4">
        <v>0</v>
      </c>
      <c r="AI404" s="4">
        <v>0</v>
      </c>
      <c r="AJ404" s="4">
        <v>0</v>
      </c>
      <c r="AK404" s="4">
        <v>0</v>
      </c>
      <c r="AL404" s="4">
        <v>0</v>
      </c>
      <c r="AM404" s="4">
        <v>0</v>
      </c>
      <c r="AN404" s="4">
        <v>0</v>
      </c>
      <c r="AO404" s="4">
        <v>0</v>
      </c>
      <c r="AP404" s="4">
        <v>0</v>
      </c>
      <c r="AQ404" s="4">
        <v>0</v>
      </c>
      <c r="AR404" s="4">
        <v>0</v>
      </c>
      <c r="AS404" s="4">
        <v>0</v>
      </c>
      <c r="AT404" s="4">
        <v>0</v>
      </c>
      <c r="AU404" s="4">
        <v>0</v>
      </c>
      <c r="AV404" s="4">
        <v>0</v>
      </c>
      <c r="AW404" s="4">
        <v>30.600000000000087</v>
      </c>
      <c r="AX404" s="4">
        <v>0.30999172764945093</v>
      </c>
      <c r="AY404" s="4">
        <v>0.3117783555812248</v>
      </c>
      <c r="AZ404" s="4">
        <v>0.31355994618454025</v>
      </c>
      <c r="BA404" s="61">
        <v>0.31535171730560446</v>
      </c>
    </row>
    <row r="405" spans="2:55" x14ac:dyDescent="0.25">
      <c r="B405" s="112">
        <v>47</v>
      </c>
      <c r="C405" s="4">
        <v>0</v>
      </c>
      <c r="D405" s="4">
        <v>0</v>
      </c>
      <c r="E405" s="4">
        <v>0</v>
      </c>
      <c r="F405" s="4">
        <v>0</v>
      </c>
      <c r="G405" s="4">
        <v>0</v>
      </c>
      <c r="H405" s="4">
        <v>0</v>
      </c>
      <c r="I405" s="4">
        <v>0</v>
      </c>
      <c r="J405" s="4">
        <v>0</v>
      </c>
      <c r="K405" s="4">
        <v>0</v>
      </c>
      <c r="L405" s="4">
        <v>0</v>
      </c>
      <c r="M405" s="4">
        <v>0</v>
      </c>
      <c r="N405" s="4">
        <v>0</v>
      </c>
      <c r="O405" s="4">
        <v>0</v>
      </c>
      <c r="P405" s="4">
        <v>0</v>
      </c>
      <c r="Q405" s="4">
        <v>0</v>
      </c>
      <c r="R405" s="4">
        <v>0</v>
      </c>
      <c r="S405" s="4">
        <v>0</v>
      </c>
      <c r="T405" s="4">
        <v>0</v>
      </c>
      <c r="U405" s="4">
        <v>0</v>
      </c>
      <c r="V405" s="4">
        <v>0</v>
      </c>
      <c r="W405" s="4">
        <v>0</v>
      </c>
      <c r="X405" s="4">
        <v>0</v>
      </c>
      <c r="Y405" s="4">
        <v>0</v>
      </c>
      <c r="Z405" s="4">
        <v>0</v>
      </c>
      <c r="AA405" s="4">
        <v>0</v>
      </c>
      <c r="AB405" s="4">
        <v>0</v>
      </c>
      <c r="AC405" s="4">
        <v>0</v>
      </c>
      <c r="AD405" s="4">
        <v>0</v>
      </c>
      <c r="AE405" s="4">
        <v>0</v>
      </c>
      <c r="AF405" s="4">
        <v>0</v>
      </c>
      <c r="AG405" s="4">
        <v>0</v>
      </c>
      <c r="AH405" s="4">
        <v>0</v>
      </c>
      <c r="AI405" s="4">
        <v>0</v>
      </c>
      <c r="AJ405" s="4">
        <v>0</v>
      </c>
      <c r="AK405" s="4">
        <v>0</v>
      </c>
      <c r="AL405" s="4">
        <v>0</v>
      </c>
      <c r="AM405" s="4">
        <v>0</v>
      </c>
      <c r="AN405" s="4">
        <v>0</v>
      </c>
      <c r="AO405" s="4">
        <v>0</v>
      </c>
      <c r="AP405" s="4">
        <v>0</v>
      </c>
      <c r="AQ405" s="4">
        <v>0</v>
      </c>
      <c r="AR405" s="4">
        <v>0</v>
      </c>
      <c r="AS405" s="4">
        <v>0</v>
      </c>
      <c r="AT405" s="4">
        <v>0</v>
      </c>
      <c r="AU405" s="4">
        <v>0</v>
      </c>
      <c r="AV405" s="4">
        <v>0</v>
      </c>
      <c r="AW405" s="4">
        <v>0</v>
      </c>
      <c r="AX405" s="4">
        <v>23.670000000000076</v>
      </c>
      <c r="AY405" s="4">
        <v>0.29606103482750795</v>
      </c>
      <c r="AZ405" s="4">
        <v>0.29776737363320294</v>
      </c>
      <c r="BA405" s="61">
        <v>0.29946890148252997</v>
      </c>
    </row>
    <row r="406" spans="2:55" x14ac:dyDescent="0.25">
      <c r="B406" s="112">
        <v>48</v>
      </c>
      <c r="C406" s="4">
        <v>0</v>
      </c>
      <c r="D406" s="4">
        <v>0</v>
      </c>
      <c r="E406" s="4">
        <v>0</v>
      </c>
      <c r="F406" s="4">
        <v>0</v>
      </c>
      <c r="G406" s="4">
        <v>0</v>
      </c>
      <c r="H406" s="4">
        <v>0</v>
      </c>
      <c r="I406" s="4">
        <v>0</v>
      </c>
      <c r="J406" s="4">
        <v>0</v>
      </c>
      <c r="K406" s="4">
        <v>0</v>
      </c>
      <c r="L406" s="4">
        <v>0</v>
      </c>
      <c r="M406" s="4">
        <v>0</v>
      </c>
      <c r="N406" s="4">
        <v>0</v>
      </c>
      <c r="O406" s="4">
        <v>0</v>
      </c>
      <c r="P406" s="4">
        <v>0</v>
      </c>
      <c r="Q406" s="4">
        <v>0</v>
      </c>
      <c r="R406" s="4">
        <v>0</v>
      </c>
      <c r="S406" s="4">
        <v>0</v>
      </c>
      <c r="T406" s="4">
        <v>0</v>
      </c>
      <c r="U406" s="4">
        <v>0</v>
      </c>
      <c r="V406" s="4">
        <v>0</v>
      </c>
      <c r="W406" s="4">
        <v>0</v>
      </c>
      <c r="X406" s="4">
        <v>0</v>
      </c>
      <c r="Y406" s="4">
        <v>0</v>
      </c>
      <c r="Z406" s="4">
        <v>0</v>
      </c>
      <c r="AA406" s="4">
        <v>0</v>
      </c>
      <c r="AB406" s="4">
        <v>0</v>
      </c>
      <c r="AC406" s="4">
        <v>0</v>
      </c>
      <c r="AD406" s="4">
        <v>0</v>
      </c>
      <c r="AE406" s="4">
        <v>0</v>
      </c>
      <c r="AF406" s="4">
        <v>0</v>
      </c>
      <c r="AG406" s="4">
        <v>0</v>
      </c>
      <c r="AH406" s="4">
        <v>0</v>
      </c>
      <c r="AI406" s="4">
        <v>0</v>
      </c>
      <c r="AJ406" s="4">
        <v>0</v>
      </c>
      <c r="AK406" s="4">
        <v>0</v>
      </c>
      <c r="AL406" s="4">
        <v>0</v>
      </c>
      <c r="AM406" s="4">
        <v>0</v>
      </c>
      <c r="AN406" s="4">
        <v>0</v>
      </c>
      <c r="AO406" s="4">
        <v>0</v>
      </c>
      <c r="AP406" s="4">
        <v>0</v>
      </c>
      <c r="AQ406" s="4">
        <v>0</v>
      </c>
      <c r="AR406" s="4">
        <v>0</v>
      </c>
      <c r="AS406" s="4">
        <v>0</v>
      </c>
      <c r="AT406" s="4">
        <v>0</v>
      </c>
      <c r="AU406" s="4">
        <v>0</v>
      </c>
      <c r="AV406" s="4">
        <v>0</v>
      </c>
      <c r="AW406" s="4">
        <v>0</v>
      </c>
      <c r="AX406" s="4">
        <v>0</v>
      </c>
      <c r="AY406" s="4">
        <v>16.260000000000037</v>
      </c>
      <c r="AZ406" s="4">
        <v>0.28275637226763306</v>
      </c>
      <c r="BA406" s="61">
        <v>0.28438603005370039</v>
      </c>
    </row>
    <row r="407" spans="2:55" x14ac:dyDescent="0.25">
      <c r="B407" s="112">
        <v>49</v>
      </c>
      <c r="C407" s="4">
        <v>0</v>
      </c>
      <c r="D407" s="4">
        <v>0</v>
      </c>
      <c r="E407" s="4">
        <v>0</v>
      </c>
      <c r="F407" s="4">
        <v>0</v>
      </c>
      <c r="G407" s="4">
        <v>0</v>
      </c>
      <c r="H407" s="4">
        <v>0</v>
      </c>
      <c r="I407" s="4">
        <v>0</v>
      </c>
      <c r="J407" s="4">
        <v>0</v>
      </c>
      <c r="K407" s="4">
        <v>0</v>
      </c>
      <c r="L407" s="4">
        <v>0</v>
      </c>
      <c r="M407" s="4">
        <v>0</v>
      </c>
      <c r="N407" s="4">
        <v>0</v>
      </c>
      <c r="O407" s="4">
        <v>0</v>
      </c>
      <c r="P407" s="4">
        <v>0</v>
      </c>
      <c r="Q407" s="4">
        <v>0</v>
      </c>
      <c r="R407" s="4">
        <v>0</v>
      </c>
      <c r="S407" s="4">
        <v>0</v>
      </c>
      <c r="T407" s="4">
        <v>0</v>
      </c>
      <c r="U407" s="4">
        <v>0</v>
      </c>
      <c r="V407" s="4">
        <v>0</v>
      </c>
      <c r="W407" s="4">
        <v>0</v>
      </c>
      <c r="X407" s="4">
        <v>0</v>
      </c>
      <c r="Y407" s="4">
        <v>0</v>
      </c>
      <c r="Z407" s="4">
        <v>0</v>
      </c>
      <c r="AA407" s="4">
        <v>0</v>
      </c>
      <c r="AB407" s="4">
        <v>0</v>
      </c>
      <c r="AC407" s="4">
        <v>0</v>
      </c>
      <c r="AD407" s="4">
        <v>0</v>
      </c>
      <c r="AE407" s="4">
        <v>0</v>
      </c>
      <c r="AF407" s="4">
        <v>0</v>
      </c>
      <c r="AG407" s="4">
        <v>0</v>
      </c>
      <c r="AH407" s="4">
        <v>0</v>
      </c>
      <c r="AI407" s="4">
        <v>0</v>
      </c>
      <c r="AJ407" s="4">
        <v>0</v>
      </c>
      <c r="AK407" s="4">
        <v>0</v>
      </c>
      <c r="AL407" s="4">
        <v>0</v>
      </c>
      <c r="AM407" s="4">
        <v>0</v>
      </c>
      <c r="AN407" s="4">
        <v>0</v>
      </c>
      <c r="AO407" s="4">
        <v>0</v>
      </c>
      <c r="AP407" s="4">
        <v>0</v>
      </c>
      <c r="AQ407" s="4">
        <v>0</v>
      </c>
      <c r="AR407" s="4">
        <v>0</v>
      </c>
      <c r="AS407" s="4">
        <v>0</v>
      </c>
      <c r="AT407" s="4">
        <v>0</v>
      </c>
      <c r="AU407" s="4">
        <v>0</v>
      </c>
      <c r="AV407" s="4">
        <v>0</v>
      </c>
      <c r="AW407" s="4">
        <v>0</v>
      </c>
      <c r="AX407" s="4">
        <v>0</v>
      </c>
      <c r="AY407" s="4">
        <v>0</v>
      </c>
      <c r="AZ407" s="4">
        <v>8.3700000000000472</v>
      </c>
      <c r="BA407" s="61">
        <v>0.27004960684722901</v>
      </c>
    </row>
    <row r="408" spans="2:55" x14ac:dyDescent="0.25">
      <c r="B408" s="112">
        <v>50</v>
      </c>
      <c r="C408" s="4">
        <v>0</v>
      </c>
      <c r="D408" s="4">
        <v>0</v>
      </c>
      <c r="E408" s="4">
        <v>0</v>
      </c>
      <c r="F408" s="4">
        <v>0</v>
      </c>
      <c r="G408" s="4">
        <v>0</v>
      </c>
      <c r="H408" s="4">
        <v>0</v>
      </c>
      <c r="I408" s="4">
        <v>0</v>
      </c>
      <c r="J408" s="4">
        <v>0</v>
      </c>
      <c r="K408" s="4">
        <v>0</v>
      </c>
      <c r="L408" s="4">
        <v>0</v>
      </c>
      <c r="M408" s="4">
        <v>0</v>
      </c>
      <c r="N408" s="4">
        <v>0</v>
      </c>
      <c r="O408" s="4">
        <v>0</v>
      </c>
      <c r="P408" s="4">
        <v>0</v>
      </c>
      <c r="Q408" s="4">
        <v>0</v>
      </c>
      <c r="R408" s="4">
        <v>0</v>
      </c>
      <c r="S408" s="4">
        <v>0</v>
      </c>
      <c r="T408" s="4">
        <v>0</v>
      </c>
      <c r="U408" s="4">
        <v>0</v>
      </c>
      <c r="V408" s="4">
        <v>0</v>
      </c>
      <c r="W408" s="4">
        <v>0</v>
      </c>
      <c r="X408" s="4">
        <v>0</v>
      </c>
      <c r="Y408" s="4">
        <v>0</v>
      </c>
      <c r="Z408" s="4">
        <v>0</v>
      </c>
      <c r="AA408" s="4">
        <v>0</v>
      </c>
      <c r="AB408" s="4">
        <v>0</v>
      </c>
      <c r="AC408" s="4">
        <v>0</v>
      </c>
      <c r="AD408" s="4">
        <v>0</v>
      </c>
      <c r="AE408" s="4">
        <v>0</v>
      </c>
      <c r="AF408" s="4">
        <v>0</v>
      </c>
      <c r="AG408" s="4">
        <v>0</v>
      </c>
      <c r="AH408" s="4">
        <v>0</v>
      </c>
      <c r="AI408" s="4">
        <v>0</v>
      </c>
      <c r="AJ408" s="4">
        <v>0</v>
      </c>
      <c r="AK408" s="4">
        <v>0</v>
      </c>
      <c r="AL408" s="4">
        <v>0</v>
      </c>
      <c r="AM408" s="4">
        <v>0</v>
      </c>
      <c r="AN408" s="4">
        <v>0</v>
      </c>
      <c r="AO408" s="4">
        <v>0</v>
      </c>
      <c r="AP408" s="4">
        <v>0</v>
      </c>
      <c r="AQ408" s="4">
        <v>0</v>
      </c>
      <c r="AR408" s="4">
        <v>0</v>
      </c>
      <c r="AS408" s="4">
        <v>0</v>
      </c>
      <c r="AT408" s="4">
        <v>0</v>
      </c>
      <c r="AU408" s="4">
        <v>0</v>
      </c>
      <c r="AV408" s="4">
        <v>0</v>
      </c>
      <c r="AW408" s="4">
        <v>0</v>
      </c>
      <c r="AX408" s="4">
        <v>0</v>
      </c>
      <c r="AY408" s="4">
        <v>0</v>
      </c>
      <c r="AZ408" s="4">
        <v>0</v>
      </c>
      <c r="BA408" s="61">
        <v>0</v>
      </c>
    </row>
    <row r="409" spans="2:55" ht="15.75" thickBot="1" x14ac:dyDescent="0.3">
      <c r="B409" s="113" t="s">
        <v>162</v>
      </c>
      <c r="C409" s="5">
        <v>100</v>
      </c>
      <c r="D409" s="5">
        <v>100</v>
      </c>
      <c r="E409" s="5">
        <v>100</v>
      </c>
      <c r="F409" s="5">
        <v>100</v>
      </c>
      <c r="G409" s="5">
        <v>100</v>
      </c>
      <c r="H409" s="5">
        <v>100</v>
      </c>
      <c r="I409" s="5">
        <v>100</v>
      </c>
      <c r="J409" s="5">
        <v>100</v>
      </c>
      <c r="K409" s="5">
        <v>100</v>
      </c>
      <c r="L409" s="5">
        <v>100</v>
      </c>
      <c r="M409" s="5">
        <v>100</v>
      </c>
      <c r="N409" s="5">
        <v>99.999999999999986</v>
      </c>
      <c r="O409" s="5">
        <v>99.999999999999986</v>
      </c>
      <c r="P409" s="5">
        <v>99.999999999999986</v>
      </c>
      <c r="Q409" s="5">
        <v>99.999999999999972</v>
      </c>
      <c r="R409" s="5">
        <v>99.999999999999972</v>
      </c>
      <c r="S409" s="5">
        <v>99.999999999999972</v>
      </c>
      <c r="T409" s="5">
        <v>99.999999999999972</v>
      </c>
      <c r="U409" s="5">
        <v>99.999999999999986</v>
      </c>
      <c r="V409" s="5">
        <v>99.999999999999986</v>
      </c>
      <c r="W409" s="5">
        <v>99.999999999999986</v>
      </c>
      <c r="X409" s="5">
        <v>99.999999999999972</v>
      </c>
      <c r="Y409" s="5">
        <v>99.999999999999972</v>
      </c>
      <c r="Z409" s="5">
        <v>99.999999999999972</v>
      </c>
      <c r="AA409" s="5">
        <v>99.999999999999972</v>
      </c>
      <c r="AB409" s="5">
        <v>99.999999999999957</v>
      </c>
      <c r="AC409" s="5">
        <v>99.999999999999972</v>
      </c>
      <c r="AD409" s="5">
        <v>99.999999999999972</v>
      </c>
      <c r="AE409" s="5">
        <v>99.999999999999972</v>
      </c>
      <c r="AF409" s="5">
        <v>99.999999999999972</v>
      </c>
      <c r="AG409" s="5">
        <v>99.999999999999957</v>
      </c>
      <c r="AH409" s="5">
        <v>99.999999999999957</v>
      </c>
      <c r="AI409" s="5">
        <v>99.999999999999943</v>
      </c>
      <c r="AJ409" s="5">
        <v>99.999999999999943</v>
      </c>
      <c r="AK409" s="5">
        <v>99.999999999999943</v>
      </c>
      <c r="AL409" s="5">
        <v>100.00619060576605</v>
      </c>
      <c r="AM409" s="5">
        <v>100.01790709809185</v>
      </c>
      <c r="AN409" s="5">
        <v>100</v>
      </c>
      <c r="AO409" s="5">
        <v>100</v>
      </c>
      <c r="AP409" s="5">
        <v>100</v>
      </c>
      <c r="AQ409" s="5">
        <v>100</v>
      </c>
      <c r="AR409" s="5">
        <v>100</v>
      </c>
      <c r="AS409" s="5">
        <v>100</v>
      </c>
      <c r="AT409" s="5">
        <v>100</v>
      </c>
      <c r="AU409" s="5">
        <v>100</v>
      </c>
      <c r="AV409" s="5">
        <v>100</v>
      </c>
      <c r="AW409" s="5">
        <v>100</v>
      </c>
      <c r="AX409" s="5">
        <v>100</v>
      </c>
      <c r="AY409" s="5">
        <v>100</v>
      </c>
      <c r="AZ409" s="5">
        <v>100</v>
      </c>
      <c r="BA409" s="62">
        <v>100</v>
      </c>
    </row>
    <row r="410" spans="2:55" ht="15.75" thickBot="1" x14ac:dyDescent="0.3">
      <c r="B410" s="115"/>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c r="AT410" s="41"/>
      <c r="AU410" s="41"/>
      <c r="AV410" s="41"/>
      <c r="AW410" s="41"/>
      <c r="AX410" s="41"/>
      <c r="AY410" s="41"/>
      <c r="AZ410" s="41"/>
      <c r="BA410" s="41"/>
    </row>
    <row r="411" spans="2:55" ht="15.75" thickBot="1" x14ac:dyDescent="0.3">
      <c r="B411" s="200" t="s">
        <v>201</v>
      </c>
      <c r="C411" s="201"/>
      <c r="D411" s="201"/>
      <c r="E411" s="201"/>
      <c r="F411" s="201"/>
      <c r="G411" s="201"/>
      <c r="H411" s="201"/>
      <c r="I411" s="202"/>
    </row>
    <row r="412" spans="2:55" x14ac:dyDescent="0.25">
      <c r="B412" s="222" t="s">
        <v>173</v>
      </c>
      <c r="C412" s="223"/>
      <c r="D412" s="223"/>
      <c r="E412" s="7">
        <v>0</v>
      </c>
      <c r="F412" s="7">
        <v>1</v>
      </c>
      <c r="G412" s="7">
        <v>2</v>
      </c>
      <c r="H412" s="7">
        <v>3</v>
      </c>
      <c r="I412" s="7">
        <v>4</v>
      </c>
      <c r="J412" s="7">
        <v>5</v>
      </c>
      <c r="K412" s="7">
        <v>6</v>
      </c>
      <c r="L412" s="7">
        <v>7</v>
      </c>
      <c r="M412" s="7">
        <v>8</v>
      </c>
      <c r="N412" s="7">
        <v>9</v>
      </c>
      <c r="O412" s="7">
        <v>10</v>
      </c>
      <c r="P412" s="7">
        <v>11</v>
      </c>
      <c r="Q412" s="7">
        <v>12</v>
      </c>
      <c r="R412" s="7">
        <v>13</v>
      </c>
      <c r="S412" s="7">
        <v>14</v>
      </c>
      <c r="T412" s="7">
        <v>15</v>
      </c>
      <c r="U412" s="7">
        <v>16</v>
      </c>
      <c r="V412" s="7">
        <v>17</v>
      </c>
      <c r="W412" s="7">
        <v>18</v>
      </c>
      <c r="X412" s="7">
        <v>19</v>
      </c>
      <c r="Y412" s="7">
        <v>20</v>
      </c>
      <c r="Z412" s="7">
        <v>21</v>
      </c>
      <c r="AA412" s="7">
        <v>22</v>
      </c>
      <c r="AB412" s="7">
        <v>23</v>
      </c>
      <c r="AC412" s="7">
        <v>24</v>
      </c>
      <c r="AD412" s="7">
        <v>25</v>
      </c>
      <c r="AE412" s="7">
        <v>26</v>
      </c>
      <c r="AF412" s="7">
        <v>27</v>
      </c>
      <c r="AG412" s="7">
        <v>28</v>
      </c>
      <c r="AH412" s="7">
        <v>29</v>
      </c>
      <c r="AI412" s="7">
        <v>30</v>
      </c>
      <c r="AJ412" s="7">
        <v>31</v>
      </c>
      <c r="AK412" s="7">
        <v>32</v>
      </c>
      <c r="AL412" s="7">
        <v>33</v>
      </c>
      <c r="AM412" s="7">
        <v>34</v>
      </c>
      <c r="AN412" s="7">
        <v>35</v>
      </c>
      <c r="AO412" s="7">
        <v>36</v>
      </c>
      <c r="AP412" s="7">
        <v>37</v>
      </c>
      <c r="AQ412" s="7">
        <v>38</v>
      </c>
      <c r="AR412" s="7">
        <v>39</v>
      </c>
      <c r="AS412" s="7">
        <v>40</v>
      </c>
      <c r="AT412" s="7">
        <v>41</v>
      </c>
      <c r="AU412" s="7">
        <v>42</v>
      </c>
      <c r="AV412" s="7">
        <v>43</v>
      </c>
      <c r="AW412" s="7">
        <v>44</v>
      </c>
      <c r="AX412" s="7">
        <v>45</v>
      </c>
      <c r="AY412" s="7">
        <v>46</v>
      </c>
      <c r="AZ412" s="7">
        <v>47</v>
      </c>
      <c r="BA412" s="7">
        <v>48</v>
      </c>
      <c r="BB412" s="7">
        <v>49</v>
      </c>
      <c r="BC412" s="60">
        <v>50</v>
      </c>
    </row>
    <row r="413" spans="2:55" x14ac:dyDescent="0.25">
      <c r="B413" s="11" t="s">
        <v>175</v>
      </c>
      <c r="C413" s="4" t="s">
        <v>174</v>
      </c>
      <c r="D413" s="4"/>
      <c r="E413" s="4">
        <v>0</v>
      </c>
      <c r="F413" s="4">
        <f t="shared" ref="F413:BC413" si="22">D78</f>
        <v>50</v>
      </c>
      <c r="G413" s="4">
        <f t="shared" si="22"/>
        <v>75</v>
      </c>
      <c r="H413" s="4">
        <f t="shared" si="22"/>
        <v>62.5</v>
      </c>
      <c r="I413" s="4">
        <f t="shared" si="22"/>
        <v>68.75</v>
      </c>
      <c r="J413" s="4">
        <f t="shared" si="22"/>
        <v>65.625</v>
      </c>
      <c r="K413" s="4">
        <f t="shared" si="22"/>
        <v>67.1875</v>
      </c>
      <c r="L413" s="4">
        <f t="shared" si="22"/>
        <v>66.40625</v>
      </c>
      <c r="M413" s="4">
        <f t="shared" si="22"/>
        <v>66.796875</v>
      </c>
      <c r="N413" s="4">
        <f t="shared" si="22"/>
        <v>66.6015625</v>
      </c>
      <c r="O413" s="4">
        <f t="shared" si="22"/>
        <v>66.69921875</v>
      </c>
      <c r="P413" s="4">
        <f t="shared" si="22"/>
        <v>66.650390625</v>
      </c>
      <c r="Q413" s="4">
        <f t="shared" si="22"/>
        <v>66.6748046875</v>
      </c>
      <c r="R413" s="4">
        <f t="shared" si="22"/>
        <v>66.66259765625</v>
      </c>
      <c r="S413" s="4">
        <f t="shared" si="22"/>
        <v>66.668701171875</v>
      </c>
      <c r="T413" s="4">
        <f t="shared" si="22"/>
        <v>66.6656494140625</v>
      </c>
      <c r="U413" s="4">
        <f t="shared" si="22"/>
        <v>66.66717529296875</v>
      </c>
      <c r="V413" s="4">
        <f t="shared" si="22"/>
        <v>66.666412353515625</v>
      </c>
      <c r="W413" s="4">
        <f t="shared" si="22"/>
        <v>66.666793823242188</v>
      </c>
      <c r="X413" s="4">
        <f t="shared" si="22"/>
        <v>66.666603088378906</v>
      </c>
      <c r="Y413" s="4">
        <f t="shared" si="22"/>
        <v>66.666698455810547</v>
      </c>
      <c r="Z413" s="4">
        <f t="shared" si="22"/>
        <v>66.666650772094727</v>
      </c>
      <c r="AA413" s="4">
        <f t="shared" si="22"/>
        <v>66.666674613952637</v>
      </c>
      <c r="AB413" s="4">
        <f t="shared" si="22"/>
        <v>66.666662693023682</v>
      </c>
      <c r="AC413" s="4">
        <f t="shared" si="22"/>
        <v>66.666668653488159</v>
      </c>
      <c r="AD413" s="4">
        <f t="shared" si="22"/>
        <v>66.66666567325592</v>
      </c>
      <c r="AE413" s="4">
        <f t="shared" si="22"/>
        <v>66.66666716337204</v>
      </c>
      <c r="AF413" s="4">
        <f t="shared" si="22"/>
        <v>66.66666641831398</v>
      </c>
      <c r="AG413" s="4">
        <f t="shared" si="22"/>
        <v>66.66666679084301</v>
      </c>
      <c r="AH413" s="4">
        <f t="shared" si="22"/>
        <v>66.666666604578495</v>
      </c>
      <c r="AI413" s="4">
        <f t="shared" si="22"/>
        <v>66.666666697710752</v>
      </c>
      <c r="AJ413" s="4">
        <f t="shared" si="22"/>
        <v>66.666666651144624</v>
      </c>
      <c r="AK413" s="4">
        <f t="shared" si="22"/>
        <v>66.666666674427688</v>
      </c>
      <c r="AL413" s="4">
        <f t="shared" si="22"/>
        <v>66.666666662786156</v>
      </c>
      <c r="AM413" s="4">
        <f t="shared" si="22"/>
        <v>66.666666668606922</v>
      </c>
      <c r="AN413" s="4">
        <f t="shared" si="22"/>
        <v>66.666666665696539</v>
      </c>
      <c r="AO413" s="4">
        <f t="shared" si="22"/>
        <v>66.666666667151731</v>
      </c>
      <c r="AP413" s="4">
        <f t="shared" si="22"/>
        <v>66.666666666424135</v>
      </c>
      <c r="AQ413" s="4">
        <f t="shared" si="22"/>
        <v>66.666666666787933</v>
      </c>
      <c r="AR413" s="4">
        <f t="shared" si="22"/>
        <v>66.666666666606034</v>
      </c>
      <c r="AS413" s="4">
        <f t="shared" si="22"/>
        <v>66.666666666696983</v>
      </c>
      <c r="AT413" s="4">
        <f t="shared" si="22"/>
        <v>66.666666666651508</v>
      </c>
      <c r="AU413" s="4">
        <f t="shared" si="22"/>
        <v>66.666666666674246</v>
      </c>
      <c r="AV413" s="4">
        <f t="shared" si="22"/>
        <v>66.666666666662877</v>
      </c>
      <c r="AW413" s="4">
        <f t="shared" si="22"/>
        <v>66.666666666668561</v>
      </c>
      <c r="AX413" s="4">
        <f t="shared" si="22"/>
        <v>66.666666666665719</v>
      </c>
      <c r="AY413" s="4">
        <f t="shared" si="22"/>
        <v>66.66666666666714</v>
      </c>
      <c r="AZ413" s="4">
        <f t="shared" si="22"/>
        <v>66.66666666666643</v>
      </c>
      <c r="BA413" s="4">
        <f t="shared" si="22"/>
        <v>66.666666666666785</v>
      </c>
      <c r="BB413" s="4">
        <f t="shared" si="22"/>
        <v>66.6666666666666</v>
      </c>
      <c r="BC413" s="61">
        <f t="shared" si="22"/>
        <v>66.666666666666686</v>
      </c>
    </row>
    <row r="414" spans="2:55" x14ac:dyDescent="0.25">
      <c r="B414" s="11"/>
      <c r="C414" s="4" t="s">
        <v>182</v>
      </c>
      <c r="D414" s="4"/>
      <c r="E414" s="4">
        <v>0</v>
      </c>
      <c r="F414" s="4">
        <f>F413+E414</f>
        <v>50</v>
      </c>
      <c r="G414" s="4">
        <f t="shared" ref="G414:BC414" si="23">G413+F414</f>
        <v>125</v>
      </c>
      <c r="H414" s="4">
        <f t="shared" si="23"/>
        <v>187.5</v>
      </c>
      <c r="I414" s="4">
        <f t="shared" si="23"/>
        <v>256.25</v>
      </c>
      <c r="J414" s="4">
        <f t="shared" si="23"/>
        <v>321.875</v>
      </c>
      <c r="K414" s="4">
        <f t="shared" si="23"/>
        <v>389.0625</v>
      </c>
      <c r="L414" s="4">
        <f t="shared" si="23"/>
        <v>455.46875</v>
      </c>
      <c r="M414" s="4">
        <f t="shared" si="23"/>
        <v>522.265625</v>
      </c>
      <c r="N414" s="4">
        <f t="shared" si="23"/>
        <v>588.8671875</v>
      </c>
      <c r="O414" s="4">
        <f t="shared" si="23"/>
        <v>655.56640625</v>
      </c>
      <c r="P414" s="4">
        <f t="shared" si="23"/>
        <v>722.216796875</v>
      </c>
      <c r="Q414" s="4">
        <f t="shared" si="23"/>
        <v>788.8916015625</v>
      </c>
      <c r="R414" s="4">
        <f t="shared" si="23"/>
        <v>855.55419921875</v>
      </c>
      <c r="S414" s="4">
        <f t="shared" si="23"/>
        <v>922.222900390625</v>
      </c>
      <c r="T414" s="4">
        <f t="shared" si="23"/>
        <v>988.8885498046875</v>
      </c>
      <c r="U414" s="4">
        <f t="shared" si="23"/>
        <v>1055.5557250976562</v>
      </c>
      <c r="V414" s="4">
        <f t="shared" si="23"/>
        <v>1122.2221374511719</v>
      </c>
      <c r="W414" s="4">
        <f t="shared" si="23"/>
        <v>1188.8889312744141</v>
      </c>
      <c r="X414" s="4">
        <f t="shared" si="23"/>
        <v>1255.555534362793</v>
      </c>
      <c r="Y414" s="4">
        <f t="shared" si="23"/>
        <v>1322.2222328186035</v>
      </c>
      <c r="Z414" s="4">
        <f t="shared" si="23"/>
        <v>1388.8888835906982</v>
      </c>
      <c r="AA414" s="4">
        <f t="shared" si="23"/>
        <v>1455.5555582046509</v>
      </c>
      <c r="AB414" s="4">
        <f t="shared" si="23"/>
        <v>1522.2222208976746</v>
      </c>
      <c r="AC414" s="4">
        <f t="shared" si="23"/>
        <v>1588.8888895511627</v>
      </c>
      <c r="AD414" s="4">
        <f t="shared" si="23"/>
        <v>1655.5555552244186</v>
      </c>
      <c r="AE414" s="4">
        <f t="shared" si="23"/>
        <v>1722.2222223877907</v>
      </c>
      <c r="AF414" s="4">
        <f t="shared" si="23"/>
        <v>1788.8888888061047</v>
      </c>
      <c r="AG414" s="4">
        <f t="shared" si="23"/>
        <v>1855.5555555969477</v>
      </c>
      <c r="AH414" s="4">
        <f t="shared" si="23"/>
        <v>1922.2222222015262</v>
      </c>
      <c r="AI414" s="4">
        <f t="shared" si="23"/>
        <v>1988.8888888992369</v>
      </c>
      <c r="AJ414" s="4">
        <f t="shared" si="23"/>
        <v>2055.5555555503815</v>
      </c>
      <c r="AK414" s="4">
        <f t="shared" si="23"/>
        <v>2122.2222222248092</v>
      </c>
      <c r="AL414" s="4">
        <f t="shared" si="23"/>
        <v>2188.8888888875954</v>
      </c>
      <c r="AM414" s="4">
        <f t="shared" si="23"/>
        <v>2255.5555555562023</v>
      </c>
      <c r="AN414" s="4">
        <f t="shared" si="23"/>
        <v>2322.2222222218988</v>
      </c>
      <c r="AO414" s="4">
        <f t="shared" si="23"/>
        <v>2388.8888888890506</v>
      </c>
      <c r="AP414" s="4">
        <f t="shared" si="23"/>
        <v>2455.5555555554747</v>
      </c>
      <c r="AQ414" s="4">
        <f t="shared" si="23"/>
        <v>2522.2222222222626</v>
      </c>
      <c r="AR414" s="4">
        <f t="shared" si="23"/>
        <v>2588.8888888888687</v>
      </c>
      <c r="AS414" s="4">
        <f t="shared" si="23"/>
        <v>2655.5555555555657</v>
      </c>
      <c r="AT414" s="4">
        <f t="shared" si="23"/>
        <v>2722.2222222222172</v>
      </c>
      <c r="AU414" s="4">
        <f t="shared" si="23"/>
        <v>2788.8888888888914</v>
      </c>
      <c r="AV414" s="4">
        <f t="shared" si="23"/>
        <v>2855.5555555555543</v>
      </c>
      <c r="AW414" s="4">
        <f t="shared" si="23"/>
        <v>2922.2222222222226</v>
      </c>
      <c r="AX414" s="4">
        <f t="shared" si="23"/>
        <v>2988.8888888888882</v>
      </c>
      <c r="AY414" s="4">
        <f t="shared" si="23"/>
        <v>3055.5555555555552</v>
      </c>
      <c r="AZ414" s="4">
        <f t="shared" si="23"/>
        <v>3122.2222222222217</v>
      </c>
      <c r="BA414" s="4">
        <f t="shared" si="23"/>
        <v>3188.8888888888887</v>
      </c>
      <c r="BB414" s="4">
        <f t="shared" si="23"/>
        <v>3255.5555555555552</v>
      </c>
      <c r="BC414" s="61">
        <f t="shared" si="23"/>
        <v>3322.2222222222217</v>
      </c>
    </row>
    <row r="415" spans="2:55" x14ac:dyDescent="0.25">
      <c r="B415" s="11"/>
      <c r="C415" s="4" t="s">
        <v>183</v>
      </c>
      <c r="D415" s="4"/>
      <c r="E415" s="4">
        <f t="shared" ref="E415:AJ415" si="24">MMULT($G$52:$AK$52,C78:C108)/100</f>
        <v>1</v>
      </c>
      <c r="F415" s="4">
        <f t="shared" si="24"/>
        <v>0.96499999999999997</v>
      </c>
      <c r="G415" s="4">
        <f t="shared" si="24"/>
        <v>0.98250000000000004</v>
      </c>
      <c r="H415" s="4">
        <f t="shared" si="24"/>
        <v>0.97375</v>
      </c>
      <c r="I415" s="4">
        <f t="shared" si="24"/>
        <v>0.97812500000000002</v>
      </c>
      <c r="J415" s="4">
        <f t="shared" si="24"/>
        <v>0.97593750000000001</v>
      </c>
      <c r="K415" s="4">
        <f t="shared" si="24"/>
        <v>0.97703125000000002</v>
      </c>
      <c r="L415" s="4">
        <f t="shared" si="24"/>
        <v>0.97648437499999996</v>
      </c>
      <c r="M415" s="4">
        <f t="shared" si="24"/>
        <v>0.97675781250000004</v>
      </c>
      <c r="N415" s="4">
        <f t="shared" si="24"/>
        <v>0.97662109374999995</v>
      </c>
      <c r="O415" s="4">
        <f t="shared" si="24"/>
        <v>0.976689453125</v>
      </c>
      <c r="P415" s="4">
        <f t="shared" si="24"/>
        <v>0.97665527343750003</v>
      </c>
      <c r="Q415" s="4">
        <f t="shared" si="24"/>
        <v>0.97667236328124996</v>
      </c>
      <c r="R415" s="4">
        <f t="shared" si="24"/>
        <v>0.97666381835937499</v>
      </c>
      <c r="S415" s="4">
        <f t="shared" si="24"/>
        <v>0.97666809082031247</v>
      </c>
      <c r="T415" s="4">
        <f t="shared" si="24"/>
        <v>0.97666595458984373</v>
      </c>
      <c r="U415" s="4">
        <f t="shared" si="24"/>
        <v>0.9766670227050781</v>
      </c>
      <c r="V415" s="4">
        <f t="shared" si="24"/>
        <v>0.97666648864746097</v>
      </c>
      <c r="W415" s="4">
        <f t="shared" si="24"/>
        <v>0.97666675567626948</v>
      </c>
      <c r="X415" s="4">
        <f t="shared" si="24"/>
        <v>0.97666662216186528</v>
      </c>
      <c r="Y415" s="4">
        <f t="shared" si="24"/>
        <v>0.97666668891906738</v>
      </c>
      <c r="Z415" s="4">
        <f t="shared" si="24"/>
        <v>0.97666665554046628</v>
      </c>
      <c r="AA415" s="4">
        <f t="shared" si="24"/>
        <v>0.97666667222976689</v>
      </c>
      <c r="AB415" s="4">
        <f t="shared" si="24"/>
        <v>0.97666666388511658</v>
      </c>
      <c r="AC415" s="4">
        <f t="shared" si="24"/>
        <v>0.97666666805744173</v>
      </c>
      <c r="AD415" s="4">
        <f t="shared" si="24"/>
        <v>0.97666666597127916</v>
      </c>
      <c r="AE415" s="4">
        <f t="shared" si="24"/>
        <v>0.97666666701436045</v>
      </c>
      <c r="AF415" s="4">
        <f t="shared" si="24"/>
        <v>0.97666666649281975</v>
      </c>
      <c r="AG415" s="4">
        <f t="shared" si="24"/>
        <v>0.97666666675359015</v>
      </c>
      <c r="AH415" s="4">
        <f t="shared" si="24"/>
        <v>0.97666666662320489</v>
      </c>
      <c r="AI415" s="4">
        <f t="shared" si="24"/>
        <v>0.97666666668839752</v>
      </c>
      <c r="AJ415" s="4">
        <f t="shared" si="24"/>
        <v>0.97666666665580126</v>
      </c>
      <c r="AK415" s="4">
        <f t="shared" ref="AK415:BC415" si="25">MMULT($G$52:$AK$52,AI78:AI108)/100</f>
        <v>0.97666666667209934</v>
      </c>
      <c r="AL415" s="4">
        <f t="shared" si="25"/>
        <v>0.9766666666639503</v>
      </c>
      <c r="AM415" s="4">
        <f t="shared" si="25"/>
        <v>0.97666666666802482</v>
      </c>
      <c r="AN415" s="4">
        <f t="shared" si="25"/>
        <v>0.97666666666598756</v>
      </c>
      <c r="AO415" s="4">
        <f t="shared" si="25"/>
        <v>0.97666666666700619</v>
      </c>
      <c r="AP415" s="4">
        <f t="shared" si="25"/>
        <v>0.97666666666649693</v>
      </c>
      <c r="AQ415" s="4">
        <f t="shared" si="25"/>
        <v>0.9766666666667515</v>
      </c>
      <c r="AR415" s="4">
        <f t="shared" si="25"/>
        <v>0.97666666666662427</v>
      </c>
      <c r="AS415" s="4">
        <f t="shared" si="25"/>
        <v>0.97666666666668789</v>
      </c>
      <c r="AT415" s="4">
        <f t="shared" si="25"/>
        <v>0.97666666666665602</v>
      </c>
      <c r="AU415" s="4">
        <f t="shared" si="25"/>
        <v>0.97666666666667201</v>
      </c>
      <c r="AV415" s="4">
        <f t="shared" si="25"/>
        <v>0.97666666666666402</v>
      </c>
      <c r="AW415" s="4">
        <f t="shared" si="25"/>
        <v>0.97666666666666802</v>
      </c>
      <c r="AX415" s="4">
        <f t="shared" si="25"/>
        <v>0.97666666666666602</v>
      </c>
      <c r="AY415" s="4">
        <f t="shared" si="25"/>
        <v>0.97666666666666702</v>
      </c>
      <c r="AZ415" s="4">
        <f t="shared" si="25"/>
        <v>0.97666666666666657</v>
      </c>
      <c r="BA415" s="4">
        <f t="shared" si="25"/>
        <v>0.97666666666666668</v>
      </c>
      <c r="BB415" s="4">
        <f t="shared" si="25"/>
        <v>0.97666666666666657</v>
      </c>
      <c r="BC415" s="61">
        <f t="shared" si="25"/>
        <v>0.97666666666666657</v>
      </c>
    </row>
    <row r="416" spans="2:55" x14ac:dyDescent="0.25">
      <c r="B416" s="11" t="s">
        <v>176</v>
      </c>
      <c r="C416" s="4" t="s">
        <v>174</v>
      </c>
      <c r="D416" s="4"/>
      <c r="E416" s="4">
        <v>0</v>
      </c>
      <c r="F416" s="4">
        <f>D113</f>
        <v>21.999999999999996</v>
      </c>
      <c r="G416" s="4">
        <f t="shared" ref="G416:BC416" si="26">E113</f>
        <v>32.840000000000003</v>
      </c>
      <c r="H416" s="4">
        <f t="shared" si="26"/>
        <v>63.384799999999991</v>
      </c>
      <c r="I416" s="4">
        <f t="shared" si="26"/>
        <v>34.139855999999995</v>
      </c>
      <c r="J416" s="4">
        <f t="shared" si="26"/>
        <v>41.678512319999996</v>
      </c>
      <c r="K416" s="4">
        <f t="shared" si="26"/>
        <v>50.420832390399994</v>
      </c>
      <c r="L416" s="4">
        <f t="shared" si="26"/>
        <v>39.832494575487999</v>
      </c>
      <c r="M416" s="4">
        <f t="shared" si="26"/>
        <v>43.720238035919351</v>
      </c>
      <c r="N416" s="4">
        <f t="shared" si="26"/>
        <v>45.981967044238885</v>
      </c>
      <c r="O416" s="4">
        <f t="shared" si="26"/>
        <v>42.273946687533972</v>
      </c>
      <c r="P416" s="4">
        <f t="shared" si="26"/>
        <v>44.035338061604037</v>
      </c>
      <c r="Q416" s="4">
        <f t="shared" si="26"/>
        <v>44.515462968181843</v>
      </c>
      <c r="R416" s="4">
        <f t="shared" si="26"/>
        <v>43.26026985401613</v>
      </c>
      <c r="S416" s="4">
        <f t="shared" si="26"/>
        <v>43.999258029776485</v>
      </c>
      <c r="T416" s="4">
        <f t="shared" si="26"/>
        <v>44.050443809766264</v>
      </c>
      <c r="U416" s="4">
        <f t="shared" si="26"/>
        <v>43.641024813494056</v>
      </c>
      <c r="V416" s="4">
        <f t="shared" si="26"/>
        <v>43.934778740591483</v>
      </c>
      <c r="W416" s="4">
        <f t="shared" si="26"/>
        <v>43.910360175591592</v>
      </c>
      <c r="X416" s="4">
        <f t="shared" si="26"/>
        <v>43.782529692742791</v>
      </c>
      <c r="Y416" s="4">
        <f t="shared" si="26"/>
        <v>43.894446751864805</v>
      </c>
      <c r="Z416" s="4">
        <f t="shared" si="26"/>
        <v>43.871066687174036</v>
      </c>
      <c r="AA416" s="4">
        <f t="shared" si="26"/>
        <v>43.833344608071826</v>
      </c>
      <c r="AB416" s="4">
        <f t="shared" si="26"/>
        <v>43.874457862116934</v>
      </c>
      <c r="AC416" s="4">
        <f t="shared" si="26"/>
        <v>43.861250563512854</v>
      </c>
      <c r="AD416" s="4">
        <f t="shared" si="26"/>
        <v>43.850995629401481</v>
      </c>
      <c r="AE416" s="4">
        <f t="shared" si="26"/>
        <v>43.865598127310392</v>
      </c>
      <c r="AF416" s="4">
        <f t="shared" si="26"/>
        <v>43.859335645997135</v>
      </c>
      <c r="AG416" s="4">
        <f t="shared" si="26"/>
        <v>43.85691913246702</v>
      </c>
      <c r="AH416" s="4">
        <f t="shared" si="26"/>
        <v>43.861935253677132</v>
      </c>
      <c r="AI416" s="4">
        <f t="shared" si="26"/>
        <v>43.859230935898296</v>
      </c>
      <c r="AJ416" s="4">
        <f t="shared" si="26"/>
        <v>43.858832243160734</v>
      </c>
      <c r="AK416" s="4">
        <f t="shared" si="26"/>
        <v>43.860495382385452</v>
      </c>
      <c r="AL416" s="4">
        <f t="shared" si="26"/>
        <v>43.859397480158954</v>
      </c>
      <c r="AM416" s="4">
        <f t="shared" si="26"/>
        <v>43.859422274283261</v>
      </c>
      <c r="AN416" s="4">
        <f t="shared" si="26"/>
        <v>43.859951885979548</v>
      </c>
      <c r="AO416" s="4">
        <f t="shared" si="26"/>
        <v>43.85952639179429</v>
      </c>
      <c r="AP416" s="4">
        <f t="shared" si="26"/>
        <v>43.859593471410648</v>
      </c>
      <c r="AQ416" s="4">
        <f t="shared" si="26"/>
        <v>43.859753896402523</v>
      </c>
      <c r="AR416" s="4">
        <f t="shared" si="26"/>
        <v>43.859595225100676</v>
      </c>
      <c r="AS416" s="4">
        <f t="shared" si="26"/>
        <v>43.85963877622018</v>
      </c>
      <c r="AT416" s="4">
        <f t="shared" si="26"/>
        <v>43.859684141997889</v>
      </c>
      <c r="AU416" s="4">
        <f t="shared" si="26"/>
        <v>43.859626981131527</v>
      </c>
      <c r="AV416" s="4">
        <f t="shared" si="26"/>
        <v>43.859648883718435</v>
      </c>
      <c r="AW416" s="4">
        <f t="shared" si="26"/>
        <v>43.859660380133832</v>
      </c>
      <c r="AX416" s="4">
        <f t="shared" si="26"/>
        <v>43.859640461636374</v>
      </c>
      <c r="AY416" s="4">
        <f t="shared" si="26"/>
        <v>43.859650249856692</v>
      </c>
      <c r="AZ416" s="4">
        <f t="shared" si="26"/>
        <v>43.859652574293577</v>
      </c>
      <c r="BA416" s="4">
        <f t="shared" si="26"/>
        <v>43.859645867122644</v>
      </c>
      <c r="BB416" s="4">
        <f t="shared" si="26"/>
        <v>43.859649936497533</v>
      </c>
      <c r="BC416" s="61">
        <f t="shared" si="26"/>
        <v>43.859650115970588</v>
      </c>
    </row>
    <row r="417" spans="2:55" x14ac:dyDescent="0.25">
      <c r="B417" s="11"/>
      <c r="C417" s="4" t="s">
        <v>182</v>
      </c>
      <c r="D417" s="4"/>
      <c r="E417" s="4">
        <v>0</v>
      </c>
      <c r="F417" s="4">
        <f>F416+E417</f>
        <v>21.999999999999996</v>
      </c>
      <c r="G417" s="4">
        <f t="shared" ref="G417:BC417" si="27">G416+F417</f>
        <v>54.84</v>
      </c>
      <c r="H417" s="4">
        <f t="shared" si="27"/>
        <v>118.22479999999999</v>
      </c>
      <c r="I417" s="4">
        <f t="shared" si="27"/>
        <v>152.36465599999997</v>
      </c>
      <c r="J417" s="4">
        <f t="shared" si="27"/>
        <v>194.04316831999995</v>
      </c>
      <c r="K417" s="4">
        <f t="shared" si="27"/>
        <v>244.46400071039994</v>
      </c>
      <c r="L417" s="4">
        <f t="shared" si="27"/>
        <v>284.29649528588794</v>
      </c>
      <c r="M417" s="4">
        <f t="shared" si="27"/>
        <v>328.01673332180729</v>
      </c>
      <c r="N417" s="4">
        <f t="shared" si="27"/>
        <v>373.99870036604619</v>
      </c>
      <c r="O417" s="4">
        <f t="shared" si="27"/>
        <v>416.27264705358016</v>
      </c>
      <c r="P417" s="4">
        <f t="shared" si="27"/>
        <v>460.30798511518418</v>
      </c>
      <c r="Q417" s="4">
        <f t="shared" si="27"/>
        <v>504.82344808336603</v>
      </c>
      <c r="R417" s="4">
        <f t="shared" si="27"/>
        <v>548.08371793738218</v>
      </c>
      <c r="S417" s="4">
        <f t="shared" si="27"/>
        <v>592.08297596715863</v>
      </c>
      <c r="T417" s="4">
        <f t="shared" si="27"/>
        <v>636.13341977692494</v>
      </c>
      <c r="U417" s="4">
        <f t="shared" si="27"/>
        <v>679.77444459041897</v>
      </c>
      <c r="V417" s="4">
        <f t="shared" si="27"/>
        <v>723.70922333101043</v>
      </c>
      <c r="W417" s="4">
        <f t="shared" si="27"/>
        <v>767.619583506602</v>
      </c>
      <c r="X417" s="4">
        <f t="shared" si="27"/>
        <v>811.40211319934474</v>
      </c>
      <c r="Y417" s="4">
        <f t="shared" si="27"/>
        <v>855.29655995120959</v>
      </c>
      <c r="Z417" s="4">
        <f t="shared" si="27"/>
        <v>899.16762663838358</v>
      </c>
      <c r="AA417" s="4">
        <f t="shared" si="27"/>
        <v>943.00097124645538</v>
      </c>
      <c r="AB417" s="4">
        <f t="shared" si="27"/>
        <v>986.87542910857235</v>
      </c>
      <c r="AC417" s="4">
        <f t="shared" si="27"/>
        <v>1030.7366796720853</v>
      </c>
      <c r="AD417" s="4">
        <f t="shared" si="27"/>
        <v>1074.5876753014868</v>
      </c>
      <c r="AE417" s="4">
        <f t="shared" si="27"/>
        <v>1118.4532734287973</v>
      </c>
      <c r="AF417" s="4">
        <f t="shared" si="27"/>
        <v>1162.3126090747944</v>
      </c>
      <c r="AG417" s="4">
        <f t="shared" si="27"/>
        <v>1206.1695282072615</v>
      </c>
      <c r="AH417" s="4">
        <f t="shared" si="27"/>
        <v>1250.0314634609385</v>
      </c>
      <c r="AI417" s="4">
        <f t="shared" si="27"/>
        <v>1293.8906943968368</v>
      </c>
      <c r="AJ417" s="4">
        <f t="shared" si="27"/>
        <v>1337.7495266399976</v>
      </c>
      <c r="AK417" s="4">
        <f t="shared" si="27"/>
        <v>1381.610022022383</v>
      </c>
      <c r="AL417" s="4">
        <f t="shared" si="27"/>
        <v>1425.469419502542</v>
      </c>
      <c r="AM417" s="4">
        <f t="shared" si="27"/>
        <v>1469.3288417768254</v>
      </c>
      <c r="AN417" s="4">
        <f t="shared" si="27"/>
        <v>1513.188793662805</v>
      </c>
      <c r="AO417" s="4">
        <f t="shared" si="27"/>
        <v>1557.0483200545993</v>
      </c>
      <c r="AP417" s="4">
        <f t="shared" si="27"/>
        <v>1600.9079135260099</v>
      </c>
      <c r="AQ417" s="4">
        <f t="shared" si="27"/>
        <v>1644.7676674224124</v>
      </c>
      <c r="AR417" s="4">
        <f t="shared" si="27"/>
        <v>1688.6272626475131</v>
      </c>
      <c r="AS417" s="4">
        <f t="shared" si="27"/>
        <v>1732.4869014237333</v>
      </c>
      <c r="AT417" s="4">
        <f t="shared" si="27"/>
        <v>1776.3465855657312</v>
      </c>
      <c r="AU417" s="4">
        <f t="shared" si="27"/>
        <v>1820.2062125468626</v>
      </c>
      <c r="AV417" s="4">
        <f t="shared" si="27"/>
        <v>1864.065861430581</v>
      </c>
      <c r="AW417" s="4">
        <f t="shared" si="27"/>
        <v>1907.9255218107148</v>
      </c>
      <c r="AX417" s="4">
        <f t="shared" si="27"/>
        <v>1951.7851622723513</v>
      </c>
      <c r="AY417" s="4">
        <f t="shared" si="27"/>
        <v>1995.644812522208</v>
      </c>
      <c r="AZ417" s="4">
        <f t="shared" si="27"/>
        <v>2039.5044650965015</v>
      </c>
      <c r="BA417" s="4">
        <f t="shared" si="27"/>
        <v>2083.3641109636242</v>
      </c>
      <c r="BB417" s="4">
        <f t="shared" si="27"/>
        <v>2127.2237609001218</v>
      </c>
      <c r="BC417" s="61">
        <f t="shared" si="27"/>
        <v>2171.0834110160922</v>
      </c>
    </row>
    <row r="418" spans="2:55" x14ac:dyDescent="0.25">
      <c r="B418" s="11"/>
      <c r="C418" s="4" t="s">
        <v>183</v>
      </c>
      <c r="D418" s="4"/>
      <c r="E418" s="4">
        <f>MMULT($G$53:$AK$53,C113:C143)/100</f>
        <v>1</v>
      </c>
      <c r="F418" s="4">
        <f t="shared" ref="F418:BC418" si="28">MMULT($G$53:$AK$53,D113:D143)/100</f>
        <v>0.97659999999999991</v>
      </c>
      <c r="G418" s="4">
        <f t="shared" si="28"/>
        <v>0.96985199999999994</v>
      </c>
      <c r="H418" s="4">
        <f t="shared" si="28"/>
        <v>0.98681543999999999</v>
      </c>
      <c r="I418" s="4">
        <f t="shared" si="28"/>
        <v>0.97695795679999986</v>
      </c>
      <c r="J418" s="4">
        <f t="shared" si="28"/>
        <v>0.97616507369599992</v>
      </c>
      <c r="K418" s="4">
        <f t="shared" si="28"/>
        <v>0.98171226411711987</v>
      </c>
      <c r="L418" s="4">
        <f t="shared" si="28"/>
        <v>0.97778189714064634</v>
      </c>
      <c r="M418" s="4">
        <f t="shared" si="28"/>
        <v>0.97807398817173574</v>
      </c>
      <c r="N418" s="4">
        <f t="shared" si="28"/>
        <v>0.97981134065572262</v>
      </c>
      <c r="O418" s="4">
        <f t="shared" si="28"/>
        <v>0.97831016020266803</v>
      </c>
      <c r="P418" s="4">
        <f t="shared" si="28"/>
        <v>0.97861240471405708</v>
      </c>
      <c r="Q418" s="4">
        <f t="shared" si="28"/>
        <v>0.97912724422170105</v>
      </c>
      <c r="R418" s="4">
        <f t="shared" si="28"/>
        <v>0.97857454715004422</v>
      </c>
      <c r="S418" s="4">
        <f t="shared" si="28"/>
        <v>0.97874823111211451</v>
      </c>
      <c r="T418" s="4">
        <f t="shared" si="28"/>
        <v>0.97888910615752811</v>
      </c>
      <c r="U418" s="4">
        <f t="shared" si="28"/>
        <v>0.97869238164107031</v>
      </c>
      <c r="V418" s="4">
        <f t="shared" si="28"/>
        <v>0.97877538924120044</v>
      </c>
      <c r="W418" s="4">
        <f t="shared" si="28"/>
        <v>0.97880900557132777</v>
      </c>
      <c r="X418" s="4">
        <f t="shared" si="28"/>
        <v>0.97874128103376334</v>
      </c>
      <c r="Y418" s="4">
        <f t="shared" si="28"/>
        <v>0.97877729800800006</v>
      </c>
      <c r="Z418" s="4">
        <f t="shared" si="28"/>
        <v>0.97878306703687767</v>
      </c>
      <c r="AA418" s="4">
        <f t="shared" si="28"/>
        <v>0.97876055870723488</v>
      </c>
      <c r="AB418" s="4">
        <f t="shared" si="28"/>
        <v>0.97877523068991745</v>
      </c>
      <c r="AC418" s="4">
        <f t="shared" si="28"/>
        <v>0.97877504070824639</v>
      </c>
      <c r="AD418" s="4">
        <f t="shared" si="28"/>
        <v>0.97876785290260837</v>
      </c>
      <c r="AE418" s="4">
        <f t="shared" si="28"/>
        <v>0.97877355438184166</v>
      </c>
      <c r="AF418" s="4">
        <f t="shared" si="28"/>
        <v>0.9787727011308589</v>
      </c>
      <c r="AG418" s="4">
        <f t="shared" si="28"/>
        <v>0.97877051592700892</v>
      </c>
      <c r="AH418" s="4">
        <f t="shared" si="28"/>
        <v>0.97877264701150313</v>
      </c>
      <c r="AI418" s="4">
        <f t="shared" si="28"/>
        <v>0.97877207736752236</v>
      </c>
      <c r="AJ418" s="4">
        <f t="shared" si="28"/>
        <v>0.97877145614758021</v>
      </c>
      <c r="AK418" s="4">
        <f t="shared" si="28"/>
        <v>0.97877222552112553</v>
      </c>
      <c r="AL418" s="4">
        <f t="shared" si="28"/>
        <v>0.97877193601973134</v>
      </c>
      <c r="AM418" s="4">
        <f t="shared" si="28"/>
        <v>0.97877177714404606</v>
      </c>
      <c r="AN418" s="4">
        <f t="shared" si="28"/>
        <v>0.97877204581777766</v>
      </c>
      <c r="AO418" s="4">
        <f t="shared" si="28"/>
        <v>0.97877191569010979</v>
      </c>
      <c r="AP418" s="4">
        <f t="shared" si="28"/>
        <v>0.97877188285282501</v>
      </c>
      <c r="AQ418" s="4">
        <f t="shared" si="28"/>
        <v>0.97877197352974088</v>
      </c>
      <c r="AR418" s="4">
        <f t="shared" si="28"/>
        <v>0.97877191922038886</v>
      </c>
      <c r="AS418" s="4">
        <f t="shared" si="28"/>
        <v>0.97877191624322546</v>
      </c>
      <c r="AT418" s="4">
        <f t="shared" si="28"/>
        <v>0.97877194572008908</v>
      </c>
      <c r="AU418" s="4">
        <f t="shared" si="28"/>
        <v>0.9787719242167171</v>
      </c>
      <c r="AV418" s="4">
        <f t="shared" si="28"/>
        <v>0.97877192625091558</v>
      </c>
      <c r="AW418" s="4">
        <f t="shared" si="28"/>
        <v>0.97877193541592677</v>
      </c>
      <c r="AX418" s="4">
        <f t="shared" si="28"/>
        <v>0.97877192725011886</v>
      </c>
      <c r="AY418" s="4">
        <f t="shared" si="28"/>
        <v>0.97877192903694354</v>
      </c>
      <c r="AZ418" s="4">
        <f t="shared" si="28"/>
        <v>0.9787719317261242</v>
      </c>
      <c r="BA418" s="4">
        <f t="shared" si="28"/>
        <v>0.97877192873515095</v>
      </c>
      <c r="BB418" s="4">
        <f t="shared" si="28"/>
        <v>0.97877192972351978</v>
      </c>
      <c r="BC418" s="61">
        <f t="shared" si="28"/>
        <v>0.97877193044807886</v>
      </c>
    </row>
    <row r="419" spans="2:55" x14ac:dyDescent="0.25">
      <c r="B419" s="11" t="s">
        <v>177</v>
      </c>
      <c r="C419" s="4" t="s">
        <v>174</v>
      </c>
      <c r="D419" s="4"/>
      <c r="E419" s="4">
        <v>0</v>
      </c>
      <c r="F419" s="4">
        <f>D148</f>
        <v>0</v>
      </c>
      <c r="G419" s="4">
        <f t="shared" ref="G419:BC419" si="29">E148</f>
        <v>0</v>
      </c>
      <c r="H419" s="4">
        <f t="shared" si="29"/>
        <v>0</v>
      </c>
      <c r="I419" s="4">
        <f t="shared" si="29"/>
        <v>0.19000000000000128</v>
      </c>
      <c r="J419" s="4">
        <f t="shared" si="29"/>
        <v>0.31999999999999618</v>
      </c>
      <c r="K419" s="4">
        <f t="shared" si="29"/>
        <v>0.41999999999999382</v>
      </c>
      <c r="L419" s="4">
        <f t="shared" si="29"/>
        <v>0.42999999999999716</v>
      </c>
      <c r="M419" s="4">
        <f t="shared" si="29"/>
        <v>0.41036100000000736</v>
      </c>
      <c r="N419" s="4">
        <f t="shared" si="29"/>
        <v>0.33121599999999252</v>
      </c>
      <c r="O419" s="4">
        <f t="shared" si="29"/>
        <v>0.26261999999999314</v>
      </c>
      <c r="P419" s="4">
        <f t="shared" si="29"/>
        <v>0.20432200000000453</v>
      </c>
      <c r="Q419" s="4">
        <f t="shared" si="29"/>
        <v>0.25607468590000171</v>
      </c>
      <c r="R419" s="4">
        <f t="shared" si="29"/>
        <v>0.47749346560000056</v>
      </c>
      <c r="S419" s="4">
        <f t="shared" si="29"/>
        <v>0.95840338539999437</v>
      </c>
      <c r="T419" s="4">
        <f t="shared" si="29"/>
        <v>1.8087452552999987</v>
      </c>
      <c r="U419" s="4">
        <f t="shared" si="29"/>
        <v>3.1489760852032047</v>
      </c>
      <c r="V419" s="4">
        <f t="shared" si="29"/>
        <v>5.1200772718795253</v>
      </c>
      <c r="W419" s="4">
        <f t="shared" si="29"/>
        <v>7.8537587372029609</v>
      </c>
      <c r="X419" s="4">
        <f t="shared" si="29"/>
        <v>11.562505350323251</v>
      </c>
      <c r="Y419" s="4">
        <f t="shared" si="29"/>
        <v>16.379681870811805</v>
      </c>
      <c r="Z419" s="4">
        <f t="shared" si="29"/>
        <v>50.069540718491155</v>
      </c>
      <c r="AA419" s="4">
        <f t="shared" si="29"/>
        <v>0.11717700822630289</v>
      </c>
      <c r="AB419" s="4">
        <f t="shared" si="29"/>
        <v>0.18873409793384038</v>
      </c>
      <c r="AC419" s="4">
        <f t="shared" si="29"/>
        <v>0.29126764218072271</v>
      </c>
      <c r="AD419" s="4">
        <f t="shared" si="29"/>
        <v>0.53778740991124629</v>
      </c>
      <c r="AE419" s="4">
        <f t="shared" si="29"/>
        <v>0.68620453889832778</v>
      </c>
      <c r="AF419" s="4">
        <f t="shared" si="29"/>
        <v>0.76598457103996331</v>
      </c>
      <c r="AG419" s="4">
        <f t="shared" si="29"/>
        <v>0.74634099533675125</v>
      </c>
      <c r="AH419" s="4">
        <f t="shared" si="29"/>
        <v>0.70409831549728186</v>
      </c>
      <c r="AI419" s="4">
        <f t="shared" si="29"/>
        <v>0.64932203471734606</v>
      </c>
      <c r="AJ419" s="4">
        <f t="shared" si="29"/>
        <v>0.67985601505426085</v>
      </c>
      <c r="AK419" s="4">
        <f t="shared" si="29"/>
        <v>0.83893949032263537</v>
      </c>
      <c r="AL419" s="4">
        <f t="shared" si="29"/>
        <v>1.2473031398684549</v>
      </c>
      <c r="AM419" s="4">
        <f t="shared" si="29"/>
        <v>1.9741926978722995</v>
      </c>
      <c r="AN419" s="4">
        <f t="shared" si="29"/>
        <v>3.092385613333311</v>
      </c>
      <c r="AO419" s="4">
        <f t="shared" si="29"/>
        <v>4.6526248435340607</v>
      </c>
      <c r="AP419" s="4">
        <f t="shared" si="29"/>
        <v>6.659149414933804</v>
      </c>
      <c r="AQ419" s="4">
        <f t="shared" si="29"/>
        <v>9.0571107104193</v>
      </c>
      <c r="AR419" s="4">
        <f t="shared" si="29"/>
        <v>11.688558511856623</v>
      </c>
      <c r="AS419" s="4">
        <f t="shared" si="29"/>
        <v>14.326529826729303</v>
      </c>
      <c r="AT419" s="4">
        <f t="shared" si="29"/>
        <v>16.516156298077846</v>
      </c>
      <c r="AU419" s="4">
        <f t="shared" si="29"/>
        <v>25.260477984595756</v>
      </c>
      <c r="AV419" s="4">
        <f t="shared" si="29"/>
        <v>0.37247418142042588</v>
      </c>
      <c r="AW419" s="4">
        <f t="shared" si="29"/>
        <v>0.51273734754507738</v>
      </c>
      <c r="AX419" s="4">
        <f t="shared" si="29"/>
        <v>0.67811176901048043</v>
      </c>
      <c r="AY419" s="4">
        <f t="shared" si="29"/>
        <v>0.903970333886845</v>
      </c>
      <c r="AZ419" s="4">
        <f t="shared" si="29"/>
        <v>1.0250247609797507</v>
      </c>
      <c r="BA419" s="4">
        <f t="shared" si="29"/>
        <v>1.079017001306148</v>
      </c>
      <c r="BB419" s="4">
        <f t="shared" si="29"/>
        <v>1.0785279871159184</v>
      </c>
      <c r="BC419" s="61">
        <f t="shared" si="29"/>
        <v>1.1082471228690149</v>
      </c>
    </row>
    <row r="420" spans="2:55" x14ac:dyDescent="0.25">
      <c r="B420" s="11"/>
      <c r="C420" s="4" t="s">
        <v>182</v>
      </c>
      <c r="D420" s="4"/>
      <c r="E420" s="4">
        <f>E419</f>
        <v>0</v>
      </c>
      <c r="F420" s="4">
        <f>F419+E420</f>
        <v>0</v>
      </c>
      <c r="G420" s="4">
        <f t="shared" ref="G420:BC420" si="30">G419+F420</f>
        <v>0</v>
      </c>
      <c r="H420" s="4">
        <f t="shared" si="30"/>
        <v>0</v>
      </c>
      <c r="I420" s="4">
        <f t="shared" si="30"/>
        <v>0.19000000000000128</v>
      </c>
      <c r="J420" s="4">
        <f t="shared" si="30"/>
        <v>0.50999999999999746</v>
      </c>
      <c r="K420" s="4">
        <f t="shared" si="30"/>
        <v>0.92999999999999128</v>
      </c>
      <c r="L420" s="4">
        <f t="shared" si="30"/>
        <v>1.3599999999999883</v>
      </c>
      <c r="M420" s="4">
        <f t="shared" si="30"/>
        <v>1.7703609999999956</v>
      </c>
      <c r="N420" s="4">
        <f t="shared" si="30"/>
        <v>2.1015769999999883</v>
      </c>
      <c r="O420" s="4">
        <f t="shared" si="30"/>
        <v>2.3641969999999812</v>
      </c>
      <c r="P420" s="4">
        <f t="shared" si="30"/>
        <v>2.5685189999999856</v>
      </c>
      <c r="Q420" s="4">
        <f t="shared" si="30"/>
        <v>2.8245936858999872</v>
      </c>
      <c r="R420" s="4">
        <f t="shared" si="30"/>
        <v>3.3020871514999879</v>
      </c>
      <c r="S420" s="4">
        <f t="shared" si="30"/>
        <v>4.2604905368999821</v>
      </c>
      <c r="T420" s="4">
        <f t="shared" si="30"/>
        <v>6.0692357921999811</v>
      </c>
      <c r="U420" s="4">
        <f t="shared" si="30"/>
        <v>9.2182118774031849</v>
      </c>
      <c r="V420" s="4">
        <f t="shared" si="30"/>
        <v>14.33828914928271</v>
      </c>
      <c r="W420" s="4">
        <f t="shared" si="30"/>
        <v>22.192047886485671</v>
      </c>
      <c r="X420" s="4">
        <f t="shared" si="30"/>
        <v>33.754553236808924</v>
      </c>
      <c r="Y420" s="4">
        <f t="shared" si="30"/>
        <v>50.134235107620725</v>
      </c>
      <c r="Z420" s="4">
        <f t="shared" si="30"/>
        <v>100.20377582611188</v>
      </c>
      <c r="AA420" s="4">
        <f t="shared" si="30"/>
        <v>100.32095283433819</v>
      </c>
      <c r="AB420" s="4">
        <f t="shared" si="30"/>
        <v>100.50968693227203</v>
      </c>
      <c r="AC420" s="4">
        <f t="shared" si="30"/>
        <v>100.80095457445276</v>
      </c>
      <c r="AD420" s="4">
        <f t="shared" si="30"/>
        <v>101.33874198436401</v>
      </c>
      <c r="AE420" s="4">
        <f t="shared" si="30"/>
        <v>102.02494652326233</v>
      </c>
      <c r="AF420" s="4">
        <f t="shared" si="30"/>
        <v>102.79093109430229</v>
      </c>
      <c r="AG420" s="4">
        <f t="shared" si="30"/>
        <v>103.53727208963905</v>
      </c>
      <c r="AH420" s="4">
        <f t="shared" si="30"/>
        <v>104.24137040513632</v>
      </c>
      <c r="AI420" s="4">
        <f t="shared" si="30"/>
        <v>104.89069243985367</v>
      </c>
      <c r="AJ420" s="4">
        <f t="shared" si="30"/>
        <v>105.57054845490792</v>
      </c>
      <c r="AK420" s="4">
        <f t="shared" si="30"/>
        <v>106.40948794523055</v>
      </c>
      <c r="AL420" s="4">
        <f t="shared" si="30"/>
        <v>107.656791085099</v>
      </c>
      <c r="AM420" s="4">
        <f t="shared" si="30"/>
        <v>109.6309837829713</v>
      </c>
      <c r="AN420" s="4">
        <f t="shared" si="30"/>
        <v>112.72336939630461</v>
      </c>
      <c r="AO420" s="4">
        <f t="shared" si="30"/>
        <v>117.37599423983866</v>
      </c>
      <c r="AP420" s="4">
        <f t="shared" si="30"/>
        <v>124.03514365477247</v>
      </c>
      <c r="AQ420" s="4">
        <f t="shared" si="30"/>
        <v>133.09225436519176</v>
      </c>
      <c r="AR420" s="4">
        <f t="shared" si="30"/>
        <v>144.78081287704839</v>
      </c>
      <c r="AS420" s="4">
        <f t="shared" si="30"/>
        <v>159.1073427037777</v>
      </c>
      <c r="AT420" s="4">
        <f t="shared" si="30"/>
        <v>175.62349900185555</v>
      </c>
      <c r="AU420" s="4">
        <f t="shared" si="30"/>
        <v>200.8839769864513</v>
      </c>
      <c r="AV420" s="4">
        <f t="shared" si="30"/>
        <v>201.25645116787172</v>
      </c>
      <c r="AW420" s="4">
        <f t="shared" si="30"/>
        <v>201.7691885154168</v>
      </c>
      <c r="AX420" s="4">
        <f t="shared" si="30"/>
        <v>202.44730028442729</v>
      </c>
      <c r="AY420" s="4">
        <f t="shared" si="30"/>
        <v>203.35127061831412</v>
      </c>
      <c r="AZ420" s="4">
        <f t="shared" si="30"/>
        <v>204.37629537929388</v>
      </c>
      <c r="BA420" s="4">
        <f t="shared" si="30"/>
        <v>205.45531238060002</v>
      </c>
      <c r="BB420" s="4">
        <f t="shared" si="30"/>
        <v>206.53384036771592</v>
      </c>
      <c r="BC420" s="61">
        <f t="shared" si="30"/>
        <v>207.64208749058494</v>
      </c>
    </row>
    <row r="421" spans="2:55" x14ac:dyDescent="0.25">
      <c r="B421" s="11"/>
      <c r="C421" s="4" t="s">
        <v>183</v>
      </c>
      <c r="D421" s="4"/>
      <c r="E421" s="4">
        <f>MMULT($G$54:$AK$54,C148:C178)/100</f>
        <v>1</v>
      </c>
      <c r="F421" s="4">
        <f t="shared" ref="F421:BC421" si="31">MMULT($G$54:$AK$54,D148:D178)/100</f>
        <v>0.98109999999999997</v>
      </c>
      <c r="G421" s="4">
        <f t="shared" si="31"/>
        <v>0.96299999999999997</v>
      </c>
      <c r="H421" s="4">
        <f t="shared" si="31"/>
        <v>0.94769999999999999</v>
      </c>
      <c r="I421" s="4">
        <f t="shared" si="31"/>
        <v>0.93512350000000011</v>
      </c>
      <c r="J421" s="4">
        <f t="shared" si="31"/>
        <v>0.92484914000000007</v>
      </c>
      <c r="K421" s="4">
        <f t="shared" si="31"/>
        <v>0.91674949000000017</v>
      </c>
      <c r="L421" s="4">
        <f t="shared" si="31"/>
        <v>0.91053229000000013</v>
      </c>
      <c r="M421" s="4">
        <f t="shared" si="31"/>
        <v>0.90595774465000023</v>
      </c>
      <c r="N421" s="4">
        <f t="shared" si="31"/>
        <v>0.90276185856600011</v>
      </c>
      <c r="O421" s="4">
        <f t="shared" si="31"/>
        <v>0.90066405997900001</v>
      </c>
      <c r="P421" s="4">
        <f t="shared" si="31"/>
        <v>0.89948685715700005</v>
      </c>
      <c r="Q421" s="4">
        <f t="shared" si="31"/>
        <v>0.89925302855283518</v>
      </c>
      <c r="R421" s="4">
        <f t="shared" si="31"/>
        <v>0.89983032976315558</v>
      </c>
      <c r="S421" s="4">
        <f t="shared" si="31"/>
        <v>0.90114031720690146</v>
      </c>
      <c r="T421" s="4">
        <f t="shared" si="31"/>
        <v>0.90344541859850347</v>
      </c>
      <c r="U421" s="4">
        <f t="shared" si="31"/>
        <v>0.90667346275496352</v>
      </c>
      <c r="V421" s="4">
        <f t="shared" si="31"/>
        <v>0.91110370798735407</v>
      </c>
      <c r="W421" s="4">
        <f t="shared" si="31"/>
        <v>0.91691561929190413</v>
      </c>
      <c r="X421" s="4">
        <f t="shared" si="31"/>
        <v>0.92460921771002802</v>
      </c>
      <c r="Y421" s="4">
        <f t="shared" si="31"/>
        <v>0.93497954768738767</v>
      </c>
      <c r="Z421" s="4">
        <f t="shared" si="31"/>
        <v>0.97733180701018496</v>
      </c>
      <c r="AA421" s="4">
        <f t="shared" si="31"/>
        <v>0.96127067048245951</v>
      </c>
      <c r="AB421" s="4">
        <f t="shared" si="31"/>
        <v>0.94680970574217382</v>
      </c>
      <c r="AC421" s="4">
        <f t="shared" si="31"/>
        <v>0.93485230544260323</v>
      </c>
      <c r="AD421" s="4">
        <f t="shared" si="31"/>
        <v>0.92528877576567314</v>
      </c>
      <c r="AE421" s="4">
        <f t="shared" si="31"/>
        <v>0.91773850102020982</v>
      </c>
      <c r="AF421" s="4">
        <f t="shared" si="31"/>
        <v>0.91197565722741514</v>
      </c>
      <c r="AG421" s="4">
        <f t="shared" si="31"/>
        <v>0.90769808944244545</v>
      </c>
      <c r="AH421" s="4">
        <f t="shared" si="31"/>
        <v>0.90468539480161236</v>
      </c>
      <c r="AI421" s="4">
        <f t="shared" si="31"/>
        <v>0.9027275437793959</v>
      </c>
      <c r="AJ421" s="4">
        <f t="shared" si="31"/>
        <v>0.90168249968441638</v>
      </c>
      <c r="AK421" s="4">
        <f t="shared" si="31"/>
        <v>0.90148800505979754</v>
      </c>
      <c r="AL421" s="4">
        <f t="shared" si="31"/>
        <v>0.90220922868382902</v>
      </c>
      <c r="AM421" s="4">
        <f t="shared" si="31"/>
        <v>0.90385717033245316</v>
      </c>
      <c r="AN421" s="4">
        <f t="shared" si="31"/>
        <v>0.90648798434122013</v>
      </c>
      <c r="AO421" s="4">
        <f t="shared" si="31"/>
        <v>0.91026536824623916</v>
      </c>
      <c r="AP421" s="4">
        <f t="shared" si="31"/>
        <v>0.91516174968483699</v>
      </c>
      <c r="AQ421" s="4">
        <f t="shared" si="31"/>
        <v>0.92120908954814529</v>
      </c>
      <c r="AR421" s="4">
        <f t="shared" si="31"/>
        <v>0.92824388492614462</v>
      </c>
      <c r="AS421" s="4">
        <f t="shared" si="31"/>
        <v>0.93602764195373511</v>
      </c>
      <c r="AT421" s="4">
        <f t="shared" si="31"/>
        <v>0.9440515737600782</v>
      </c>
      <c r="AU421" s="4">
        <f t="shared" si="31"/>
        <v>0.95916873753372467</v>
      </c>
      <c r="AV421" s="4">
        <f t="shared" si="31"/>
        <v>0.94604861513487581</v>
      </c>
      <c r="AW421" s="4">
        <f t="shared" si="31"/>
        <v>0.93477534751965463</v>
      </c>
      <c r="AX421" s="4">
        <f t="shared" si="31"/>
        <v>0.92569177505859057</v>
      </c>
      <c r="AY421" s="4">
        <f t="shared" si="31"/>
        <v>0.91862070330390266</v>
      </c>
      <c r="AZ421" s="4">
        <f t="shared" si="31"/>
        <v>0.91321860478581185</v>
      </c>
      <c r="BA421" s="4">
        <f t="shared" si="31"/>
        <v>0.9092432401732421</v>
      </c>
      <c r="BB421" s="4">
        <f t="shared" si="31"/>
        <v>0.90644720831103309</v>
      </c>
      <c r="BC421" s="61">
        <f t="shared" si="31"/>
        <v>0.90467157269003806</v>
      </c>
    </row>
    <row r="422" spans="2:55" x14ac:dyDescent="0.25">
      <c r="B422" s="11" t="s">
        <v>178</v>
      </c>
      <c r="C422" s="4" t="s">
        <v>174</v>
      </c>
      <c r="D422" s="4"/>
      <c r="E422" s="4">
        <f>0</f>
        <v>0</v>
      </c>
      <c r="F422" s="4">
        <f>D183</f>
        <v>1.2399999999999967</v>
      </c>
      <c r="G422" s="4">
        <f t="shared" ref="G422:BC422" si="32">E183</f>
        <v>0.47537600000000968</v>
      </c>
      <c r="H422" s="4">
        <f t="shared" si="32"/>
        <v>0.5915986624000007</v>
      </c>
      <c r="I422" s="4">
        <f t="shared" si="32"/>
        <v>0.93671455301375817</v>
      </c>
      <c r="J422" s="4">
        <f t="shared" si="32"/>
        <v>1.1985017951044075</v>
      </c>
      <c r="K422" s="4">
        <f t="shared" si="32"/>
        <v>1.5514830406450792</v>
      </c>
      <c r="L422" s="4">
        <f t="shared" si="32"/>
        <v>2.659913049263043</v>
      </c>
      <c r="M422" s="4">
        <f t="shared" si="32"/>
        <v>5.6620287100472382</v>
      </c>
      <c r="N422" s="4">
        <f t="shared" si="32"/>
        <v>12.193666050254397</v>
      </c>
      <c r="O422" s="4">
        <f t="shared" si="32"/>
        <v>24.385603262324661</v>
      </c>
      <c r="P422" s="4">
        <f t="shared" si="32"/>
        <v>50.873382085944897</v>
      </c>
      <c r="Q422" s="4">
        <f t="shared" si="32"/>
        <v>1.8085651617284797</v>
      </c>
      <c r="R422" s="4">
        <f t="shared" si="32"/>
        <v>1.2152423260180043</v>
      </c>
      <c r="S422" s="4">
        <f t="shared" si="32"/>
        <v>1.5903799565501919</v>
      </c>
      <c r="T422" s="4">
        <f t="shared" si="32"/>
        <v>2.210010241460457</v>
      </c>
      <c r="U422" s="4">
        <f t="shared" si="32"/>
        <v>2.9437220319018587</v>
      </c>
      <c r="V422" s="4">
        <f t="shared" si="32"/>
        <v>4.2605035101229296</v>
      </c>
      <c r="W422" s="4">
        <f t="shared" si="32"/>
        <v>6.9627612189386046</v>
      </c>
      <c r="X422" s="4">
        <f t="shared" si="32"/>
        <v>11.732899354754158</v>
      </c>
      <c r="Y422" s="4">
        <f t="shared" si="32"/>
        <v>18.45189564278585</v>
      </c>
      <c r="Z422" s="4">
        <f t="shared" si="32"/>
        <v>25.140435047153801</v>
      </c>
      <c r="AA422" s="4">
        <f t="shared" si="32"/>
        <v>26.789729968446387</v>
      </c>
      <c r="AB422" s="4">
        <f t="shared" si="32"/>
        <v>2.394335628621322</v>
      </c>
      <c r="AC422" s="4">
        <f t="shared" si="32"/>
        <v>2.239129088712557</v>
      </c>
      <c r="AD422" s="4">
        <f t="shared" si="32"/>
        <v>2.9142410687248272</v>
      </c>
      <c r="AE422" s="4">
        <f t="shared" si="32"/>
        <v>3.8931171581321347</v>
      </c>
      <c r="AF422" s="4">
        <f t="shared" si="32"/>
        <v>5.2496609981847424</v>
      </c>
      <c r="AG422" s="4">
        <f t="shared" si="32"/>
        <v>7.4383521055681507</v>
      </c>
      <c r="AH422" s="4">
        <f t="shared" si="32"/>
        <v>10.82813040874192</v>
      </c>
      <c r="AI422" s="4">
        <f t="shared" si="32"/>
        <v>15.157454456209496</v>
      </c>
      <c r="AJ422" s="4">
        <f t="shared" si="32"/>
        <v>19.073627958150546</v>
      </c>
      <c r="AK422" s="4">
        <f t="shared" si="32"/>
        <v>20.036577930200444</v>
      </c>
      <c r="AL422" s="4">
        <f t="shared" si="32"/>
        <v>15.192974092363031</v>
      </c>
      <c r="AM422" s="4">
        <f t="shared" si="32"/>
        <v>3.2059135845690934</v>
      </c>
      <c r="AN422" s="4">
        <f t="shared" si="32"/>
        <v>3.5122811956288338</v>
      </c>
      <c r="AO422" s="4">
        <f t="shared" si="32"/>
        <v>4.4975352163444642</v>
      </c>
      <c r="AP422" s="4">
        <f t="shared" si="32"/>
        <v>5.8454982845662862</v>
      </c>
      <c r="AQ422" s="4">
        <f t="shared" si="32"/>
        <v>7.6678948606347994</v>
      </c>
      <c r="AR422" s="4">
        <f t="shared" si="32"/>
        <v>10.160456441256695</v>
      </c>
      <c r="AS422" s="4">
        <f t="shared" si="32"/>
        <v>13.168899332009669</v>
      </c>
      <c r="AT422" s="4">
        <f t="shared" si="32"/>
        <v>15.894694472730071</v>
      </c>
      <c r="AU422" s="4">
        <f t="shared" si="32"/>
        <v>16.954142654172287</v>
      </c>
      <c r="AV422" s="4">
        <f t="shared" si="32"/>
        <v>14.988321177153068</v>
      </c>
      <c r="AW422" s="4">
        <f t="shared" si="32"/>
        <v>9.9011615605973819</v>
      </c>
      <c r="AX422" s="4">
        <f t="shared" si="32"/>
        <v>4.2522343133108809</v>
      </c>
      <c r="AY422" s="4">
        <f t="shared" si="32"/>
        <v>4.9514850589675437</v>
      </c>
      <c r="AZ422" s="4">
        <f t="shared" si="32"/>
        <v>6.191143445277925</v>
      </c>
      <c r="BA422" s="4">
        <f t="shared" si="32"/>
        <v>7.7709244543951836</v>
      </c>
      <c r="BB422" s="4">
        <f t="shared" si="32"/>
        <v>9.7075084668700509</v>
      </c>
      <c r="BC422" s="61">
        <f t="shared" si="32"/>
        <v>11.911473428715563</v>
      </c>
    </row>
    <row r="423" spans="2:55" x14ac:dyDescent="0.25">
      <c r="B423" s="11"/>
      <c r="C423" s="4" t="s">
        <v>182</v>
      </c>
      <c r="D423" s="4"/>
      <c r="E423" s="4">
        <f>E422</f>
        <v>0</v>
      </c>
      <c r="F423" s="4">
        <f>F422+E423</f>
        <v>1.2399999999999967</v>
      </c>
      <c r="G423" s="4">
        <f t="shared" ref="G423:BC423" si="33">G422+F423</f>
        <v>1.7153760000000062</v>
      </c>
      <c r="H423" s="4">
        <f t="shared" si="33"/>
        <v>2.3069746624000071</v>
      </c>
      <c r="I423" s="4">
        <f t="shared" si="33"/>
        <v>3.2436892154137653</v>
      </c>
      <c r="J423" s="4">
        <f t="shared" si="33"/>
        <v>4.4421910105181723</v>
      </c>
      <c r="K423" s="4">
        <f t="shared" si="33"/>
        <v>5.9936740511632518</v>
      </c>
      <c r="L423" s="4">
        <f t="shared" si="33"/>
        <v>8.6535871004262948</v>
      </c>
      <c r="M423" s="4">
        <f t="shared" si="33"/>
        <v>14.315615810473533</v>
      </c>
      <c r="N423" s="4">
        <f t="shared" si="33"/>
        <v>26.509281860727931</v>
      </c>
      <c r="O423" s="4">
        <f t="shared" si="33"/>
        <v>50.894885123052589</v>
      </c>
      <c r="P423" s="4">
        <f t="shared" si="33"/>
        <v>101.76826720899749</v>
      </c>
      <c r="Q423" s="4">
        <f t="shared" si="33"/>
        <v>103.57683237072597</v>
      </c>
      <c r="R423" s="4">
        <f t="shared" si="33"/>
        <v>104.79207469674397</v>
      </c>
      <c r="S423" s="4">
        <f t="shared" si="33"/>
        <v>106.38245465329416</v>
      </c>
      <c r="T423" s="4">
        <f t="shared" si="33"/>
        <v>108.59246489475461</v>
      </c>
      <c r="U423" s="4">
        <f t="shared" si="33"/>
        <v>111.53618692665647</v>
      </c>
      <c r="V423" s="4">
        <f t="shared" si="33"/>
        <v>115.7966904367794</v>
      </c>
      <c r="W423" s="4">
        <f t="shared" si="33"/>
        <v>122.75945165571801</v>
      </c>
      <c r="X423" s="4">
        <f t="shared" si="33"/>
        <v>134.49235101047216</v>
      </c>
      <c r="Y423" s="4">
        <f t="shared" si="33"/>
        <v>152.94424665325801</v>
      </c>
      <c r="Z423" s="4">
        <f t="shared" si="33"/>
        <v>178.08468170041181</v>
      </c>
      <c r="AA423" s="4">
        <f t="shared" si="33"/>
        <v>204.87441166885819</v>
      </c>
      <c r="AB423" s="4">
        <f t="shared" si="33"/>
        <v>207.26874729747951</v>
      </c>
      <c r="AC423" s="4">
        <f t="shared" si="33"/>
        <v>209.50787638619207</v>
      </c>
      <c r="AD423" s="4">
        <f t="shared" si="33"/>
        <v>212.4221174549169</v>
      </c>
      <c r="AE423" s="4">
        <f t="shared" si="33"/>
        <v>216.31523461304903</v>
      </c>
      <c r="AF423" s="4">
        <f t="shared" si="33"/>
        <v>221.56489561123377</v>
      </c>
      <c r="AG423" s="4">
        <f t="shared" si="33"/>
        <v>229.00324771680192</v>
      </c>
      <c r="AH423" s="4">
        <f t="shared" si="33"/>
        <v>239.83137812554384</v>
      </c>
      <c r="AI423" s="4">
        <f t="shared" si="33"/>
        <v>254.98883258175334</v>
      </c>
      <c r="AJ423" s="4">
        <f t="shared" si="33"/>
        <v>274.0624605399039</v>
      </c>
      <c r="AK423" s="4">
        <f t="shared" si="33"/>
        <v>294.09903847010435</v>
      </c>
      <c r="AL423" s="4">
        <f t="shared" si="33"/>
        <v>309.29201256246739</v>
      </c>
      <c r="AM423" s="4">
        <f t="shared" si="33"/>
        <v>312.49792614703648</v>
      </c>
      <c r="AN423" s="4">
        <f t="shared" si="33"/>
        <v>316.0102073426653</v>
      </c>
      <c r="AO423" s="4">
        <f t="shared" si="33"/>
        <v>320.50774255900978</v>
      </c>
      <c r="AP423" s="4">
        <f t="shared" si="33"/>
        <v>326.35324084357609</v>
      </c>
      <c r="AQ423" s="4">
        <f t="shared" si="33"/>
        <v>334.02113570421091</v>
      </c>
      <c r="AR423" s="4">
        <f t="shared" si="33"/>
        <v>344.18159214546762</v>
      </c>
      <c r="AS423" s="4">
        <f t="shared" si="33"/>
        <v>357.35049147747731</v>
      </c>
      <c r="AT423" s="4">
        <f t="shared" si="33"/>
        <v>373.24518595020737</v>
      </c>
      <c r="AU423" s="4">
        <f t="shared" si="33"/>
        <v>390.19932860437967</v>
      </c>
      <c r="AV423" s="4">
        <f t="shared" si="33"/>
        <v>405.18764978153274</v>
      </c>
      <c r="AW423" s="4">
        <f t="shared" si="33"/>
        <v>415.0888113421301</v>
      </c>
      <c r="AX423" s="4">
        <f t="shared" si="33"/>
        <v>419.34104565544101</v>
      </c>
      <c r="AY423" s="4">
        <f t="shared" si="33"/>
        <v>424.29253071440854</v>
      </c>
      <c r="AZ423" s="4">
        <f t="shared" si="33"/>
        <v>430.48367415968647</v>
      </c>
      <c r="BA423" s="4">
        <f t="shared" si="33"/>
        <v>438.25459861408166</v>
      </c>
      <c r="BB423" s="4">
        <f t="shared" si="33"/>
        <v>447.96210708095168</v>
      </c>
      <c r="BC423" s="61">
        <f t="shared" si="33"/>
        <v>459.87358050966725</v>
      </c>
    </row>
    <row r="424" spans="2:55" x14ac:dyDescent="0.25">
      <c r="B424" s="11"/>
      <c r="C424" s="4" t="s">
        <v>183</v>
      </c>
      <c r="D424" s="4"/>
      <c r="E424" s="4">
        <f>MMULT($G$55:$AK$55,C183:C213)/100</f>
        <v>1</v>
      </c>
      <c r="F424" s="4">
        <f t="shared" ref="F424:BC424" si="34">MMULT($G$55:$AK$55,D183:D213)/100</f>
        <v>0.96849555999999992</v>
      </c>
      <c r="G424" s="4">
        <f t="shared" si="34"/>
        <v>0.94357834494400006</v>
      </c>
      <c r="H424" s="4">
        <f t="shared" si="34"/>
        <v>0.92459509105330573</v>
      </c>
      <c r="I424" s="4">
        <f t="shared" si="34"/>
        <v>0.91053471376380346</v>
      </c>
      <c r="J424" s="4">
        <f t="shared" si="34"/>
        <v>0.90009719142219169</v>
      </c>
      <c r="K424" s="4">
        <f t="shared" si="34"/>
        <v>0.89208083521054249</v>
      </c>
      <c r="L424" s="4">
        <f t="shared" si="34"/>
        <v>0.88630433520651797</v>
      </c>
      <c r="M424" s="4">
        <f t="shared" si="34"/>
        <v>0.88393718880938299</v>
      </c>
      <c r="N424" s="4">
        <f t="shared" si="34"/>
        <v>0.88901021621897702</v>
      </c>
      <c r="O424" s="4">
        <f t="shared" si="34"/>
        <v>0.90972774388551858</v>
      </c>
      <c r="P424" s="4">
        <f t="shared" si="34"/>
        <v>0.97304768931542862</v>
      </c>
      <c r="Q424" s="4">
        <f t="shared" si="34"/>
        <v>0.94869241117821479</v>
      </c>
      <c r="R424" s="4">
        <f t="shared" si="34"/>
        <v>0.92924951260559363</v>
      </c>
      <c r="S424" s="4">
        <f t="shared" si="34"/>
        <v>0.91476810482845083</v>
      </c>
      <c r="T424" s="4">
        <f t="shared" si="34"/>
        <v>0.90438307335906654</v>
      </c>
      <c r="U424" s="4">
        <f t="shared" si="34"/>
        <v>0.89707168430291762</v>
      </c>
      <c r="V424" s="4">
        <f t="shared" si="34"/>
        <v>0.89248542557155008</v>
      </c>
      <c r="W424" s="4">
        <f t="shared" si="34"/>
        <v>0.89155668800346044</v>
      </c>
      <c r="X424" s="4">
        <f t="shared" si="34"/>
        <v>0.89632617703765405</v>
      </c>
      <c r="Y424" s="4">
        <f t="shared" si="34"/>
        <v>0.90918034056944985</v>
      </c>
      <c r="Z424" s="4">
        <f t="shared" si="34"/>
        <v>0.93022628926098194</v>
      </c>
      <c r="AA424" s="4">
        <f t="shared" si="34"/>
        <v>0.9528258450642213</v>
      </c>
      <c r="AB424" s="4">
        <f t="shared" si="34"/>
        <v>0.93389878787931346</v>
      </c>
      <c r="AC424" s="4">
        <f t="shared" si="34"/>
        <v>0.91908609410695297</v>
      </c>
      <c r="AD424" s="4">
        <f t="shared" si="34"/>
        <v>0.90847628111100409</v>
      </c>
      <c r="AE424" s="4">
        <f t="shared" si="34"/>
        <v>0.90139216891775986</v>
      </c>
      <c r="AF424" s="4">
        <f t="shared" si="34"/>
        <v>0.89731042981363973</v>
      </c>
      <c r="AG424" s="4">
        <f t="shared" si="34"/>
        <v>0.89646685673881932</v>
      </c>
      <c r="AH424" s="4">
        <f t="shared" si="34"/>
        <v>0.89981708054228715</v>
      </c>
      <c r="AI424" s="4">
        <f t="shared" si="34"/>
        <v>0.90817100858649458</v>
      </c>
      <c r="AJ424" s="4">
        <f t="shared" si="34"/>
        <v>0.9207476601232355</v>
      </c>
      <c r="AK424" s="4">
        <f t="shared" si="34"/>
        <v>0.93337012009841303</v>
      </c>
      <c r="AL424" s="4">
        <f t="shared" si="34"/>
        <v>0.93780924242816566</v>
      </c>
      <c r="AM424" s="4">
        <f t="shared" si="34"/>
        <v>0.92331195008403555</v>
      </c>
      <c r="AN424" s="4">
        <f t="shared" si="34"/>
        <v>0.91244164642573755</v>
      </c>
      <c r="AO424" s="4">
        <f t="shared" si="34"/>
        <v>0.90520281366989419</v>
      </c>
      <c r="AP424" s="4">
        <f t="shared" si="34"/>
        <v>0.90113897556040812</v>
      </c>
      <c r="AQ424" s="4">
        <f t="shared" si="34"/>
        <v>0.90005116470182411</v>
      </c>
      <c r="AR424" s="4">
        <f t="shared" si="34"/>
        <v>0.90218432708087792</v>
      </c>
      <c r="AS424" s="4">
        <f t="shared" si="34"/>
        <v>0.90777172973279674</v>
      </c>
      <c r="AT424" s="4">
        <f t="shared" si="34"/>
        <v>0.91613277720527531</v>
      </c>
      <c r="AU424" s="4">
        <f t="shared" si="34"/>
        <v>0.9248651657090029</v>
      </c>
      <c r="AV424" s="4">
        <f t="shared" si="34"/>
        <v>0.92983513088827263</v>
      </c>
      <c r="AW424" s="4">
        <f t="shared" si="34"/>
        <v>0.92698032320997559</v>
      </c>
      <c r="AX424" s="4">
        <f t="shared" si="34"/>
        <v>0.91621614910114491</v>
      </c>
      <c r="AY424" s="4">
        <f t="shared" si="34"/>
        <v>0.90869796159559724</v>
      </c>
      <c r="AZ424" s="4">
        <f t="shared" si="34"/>
        <v>0.90435241933012167</v>
      </c>
      <c r="BA424" s="4">
        <f t="shared" si="34"/>
        <v>0.9028561102327457</v>
      </c>
      <c r="BB424" s="4">
        <f t="shared" si="34"/>
        <v>0.9040455132547297</v>
      </c>
      <c r="BC424" s="61">
        <f t="shared" si="34"/>
        <v>0.9078127245957307</v>
      </c>
    </row>
    <row r="425" spans="2:55" x14ac:dyDescent="0.25">
      <c r="B425" s="11" t="s">
        <v>179</v>
      </c>
      <c r="C425" s="4" t="s">
        <v>174</v>
      </c>
      <c r="D425" s="4"/>
      <c r="E425" s="4">
        <v>0</v>
      </c>
      <c r="F425" s="4">
        <f>D218</f>
        <v>1.0099999999999998</v>
      </c>
      <c r="G425" s="4">
        <f t="shared" ref="G425:BC425" si="35">E218</f>
        <v>0.77020100000001013</v>
      </c>
      <c r="H425" s="4">
        <f t="shared" si="35"/>
        <v>0.76545503009998983</v>
      </c>
      <c r="I425" s="4">
        <f t="shared" si="35"/>
        <v>0.89115962340401556</v>
      </c>
      <c r="J425" s="4">
        <f t="shared" si="35"/>
        <v>1.1193816779251304</v>
      </c>
      <c r="K425" s="4">
        <f t="shared" si="35"/>
        <v>1.4215292295106718</v>
      </c>
      <c r="L425" s="4">
        <f t="shared" si="35"/>
        <v>1.7485410928076914</v>
      </c>
      <c r="M425" s="4">
        <f t="shared" si="35"/>
        <v>2.1206535721177779</v>
      </c>
      <c r="N425" s="4">
        <f t="shared" si="35"/>
        <v>2.4690049194134938</v>
      </c>
      <c r="O425" s="4">
        <f t="shared" si="35"/>
        <v>2.8035188328280158</v>
      </c>
      <c r="P425" s="4">
        <f t="shared" si="35"/>
        <v>3.1148579465040198</v>
      </c>
      <c r="Q425" s="4">
        <f t="shared" si="35"/>
        <v>3.3836525246257954</v>
      </c>
      <c r="R425" s="4">
        <f t="shared" si="35"/>
        <v>3.6202331263754837</v>
      </c>
      <c r="S425" s="4">
        <f t="shared" si="35"/>
        <v>3.8152032933387474</v>
      </c>
      <c r="T425" s="4">
        <f t="shared" si="35"/>
        <v>3.9988040360833974</v>
      </c>
      <c r="U425" s="4">
        <f t="shared" si="35"/>
        <v>4.1417442844230985</v>
      </c>
      <c r="V425" s="4">
        <f t="shared" si="35"/>
        <v>4.2937360835082039</v>
      </c>
      <c r="W425" s="4">
        <f t="shared" si="35"/>
        <v>4.4653670189152548</v>
      </c>
      <c r="X425" s="4">
        <f t="shared" si="35"/>
        <v>4.6669741730337382</v>
      </c>
      <c r="Y425" s="4">
        <f t="shared" si="35"/>
        <v>4.9587935234966798</v>
      </c>
      <c r="Z425" s="4">
        <f t="shared" si="35"/>
        <v>5.3421020243262198</v>
      </c>
      <c r="AA425" s="4">
        <f t="shared" si="35"/>
        <v>5.8678684204904377</v>
      </c>
      <c r="AB425" s="4">
        <f t="shared" si="35"/>
        <v>6.5881930771440942</v>
      </c>
      <c r="AC425" s="4">
        <f t="shared" si="35"/>
        <v>7.5462671680810702</v>
      </c>
      <c r="AD425" s="4">
        <f t="shared" si="35"/>
        <v>8.7863791732485197</v>
      </c>
      <c r="AE425" s="4">
        <f t="shared" si="35"/>
        <v>10.384186241221009</v>
      </c>
      <c r="AF425" s="4">
        <f t="shared" si="35"/>
        <v>12.407582047711429</v>
      </c>
      <c r="AG425" s="4">
        <f t="shared" si="35"/>
        <v>6.8466874087602481</v>
      </c>
      <c r="AH425" s="4">
        <f t="shared" si="35"/>
        <v>2.7609069801635178</v>
      </c>
      <c r="AI425" s="4">
        <f t="shared" si="35"/>
        <v>2.9352708490123334</v>
      </c>
      <c r="AJ425" s="4">
        <f t="shared" si="35"/>
        <v>3.1689304859960896</v>
      </c>
      <c r="AK425" s="4">
        <f t="shared" si="35"/>
        <v>3.4331316936594476</v>
      </c>
      <c r="AL425" s="4">
        <f t="shared" si="35"/>
        <v>3.7080972032707251</v>
      </c>
      <c r="AM425" s="4">
        <f t="shared" si="35"/>
        <v>3.9770559207762095</v>
      </c>
      <c r="AN425" s="4">
        <f t="shared" si="35"/>
        <v>4.2301801854636789</v>
      </c>
      <c r="AO425" s="4">
        <f t="shared" si="35"/>
        <v>4.4569921482384398</v>
      </c>
      <c r="AP425" s="4">
        <f t="shared" si="35"/>
        <v>4.6533089201237363</v>
      </c>
      <c r="AQ425" s="4">
        <f t="shared" si="35"/>
        <v>4.8192731178384527</v>
      </c>
      <c r="AR425" s="4">
        <f t="shared" si="35"/>
        <v>4.9552434429599517</v>
      </c>
      <c r="AS425" s="4">
        <f t="shared" si="35"/>
        <v>5.0655753810609081</v>
      </c>
      <c r="AT425" s="4">
        <f t="shared" si="35"/>
        <v>5.1559419008065106</v>
      </c>
      <c r="AU425" s="4">
        <f t="shared" si="35"/>
        <v>5.2339024043374494</v>
      </c>
      <c r="AV425" s="4">
        <f t="shared" si="35"/>
        <v>5.3052450760956518</v>
      </c>
      <c r="AW425" s="4">
        <f t="shared" si="35"/>
        <v>5.3793313335748554</v>
      </c>
      <c r="AX425" s="4">
        <f t="shared" si="35"/>
        <v>5.4637188892616155</v>
      </c>
      <c r="AY425" s="4">
        <f t="shared" si="35"/>
        <v>5.5621713778748676</v>
      </c>
      <c r="AZ425" s="4">
        <f t="shared" si="35"/>
        <v>5.6783269115819852</v>
      </c>
      <c r="BA425" s="4">
        <f t="shared" si="35"/>
        <v>5.808108730692771</v>
      </c>
      <c r="BB425" s="4">
        <f t="shared" si="35"/>
        <v>5.9427764431291648</v>
      </c>
      <c r="BC425" s="61">
        <f t="shared" si="35"/>
        <v>6.066620111678052</v>
      </c>
    </row>
    <row r="426" spans="2:55" x14ac:dyDescent="0.25">
      <c r="B426" s="11"/>
      <c r="C426" s="4" t="s">
        <v>185</v>
      </c>
      <c r="D426" s="4"/>
      <c r="E426" s="4">
        <v>0</v>
      </c>
      <c r="F426" s="4">
        <f>F425+E426</f>
        <v>1.0099999999999998</v>
      </c>
      <c r="G426" s="4">
        <f t="shared" ref="G426:BC426" si="36">G425+F426</f>
        <v>1.7802010000000099</v>
      </c>
      <c r="H426" s="4">
        <f t="shared" si="36"/>
        <v>2.5456560301</v>
      </c>
      <c r="I426" s="4">
        <f t="shared" si="36"/>
        <v>3.4368156535040155</v>
      </c>
      <c r="J426" s="4">
        <f t="shared" si="36"/>
        <v>4.5561973314291464</v>
      </c>
      <c r="K426" s="4">
        <f t="shared" si="36"/>
        <v>5.9777265609398178</v>
      </c>
      <c r="L426" s="4">
        <f t="shared" si="36"/>
        <v>7.7262676537475095</v>
      </c>
      <c r="M426" s="4">
        <f t="shared" si="36"/>
        <v>9.8469212258652874</v>
      </c>
      <c r="N426" s="4">
        <f t="shared" si="36"/>
        <v>12.31592614527878</v>
      </c>
      <c r="O426" s="4">
        <f t="shared" si="36"/>
        <v>15.119444978106795</v>
      </c>
      <c r="P426" s="4">
        <f t="shared" si="36"/>
        <v>18.234302924610816</v>
      </c>
      <c r="Q426" s="4">
        <f t="shared" si="36"/>
        <v>21.617955449236611</v>
      </c>
      <c r="R426" s="4">
        <f t="shared" si="36"/>
        <v>25.238188575612096</v>
      </c>
      <c r="S426" s="4">
        <f t="shared" si="36"/>
        <v>29.053391868950843</v>
      </c>
      <c r="T426" s="4">
        <f t="shared" si="36"/>
        <v>33.052195905034239</v>
      </c>
      <c r="U426" s="4">
        <f t="shared" si="36"/>
        <v>37.193940189457336</v>
      </c>
      <c r="V426" s="4">
        <f t="shared" si="36"/>
        <v>41.487676272965544</v>
      </c>
      <c r="W426" s="4">
        <f t="shared" si="36"/>
        <v>45.953043291880796</v>
      </c>
      <c r="X426" s="4">
        <f t="shared" si="36"/>
        <v>50.620017464914532</v>
      </c>
      <c r="Y426" s="4">
        <f t="shared" si="36"/>
        <v>55.578810988411213</v>
      </c>
      <c r="Z426" s="4">
        <f t="shared" si="36"/>
        <v>60.920913012737429</v>
      </c>
      <c r="AA426" s="4">
        <f t="shared" si="36"/>
        <v>66.788781433227868</v>
      </c>
      <c r="AB426" s="4">
        <f t="shared" si="36"/>
        <v>73.376974510371966</v>
      </c>
      <c r="AC426" s="4">
        <f t="shared" si="36"/>
        <v>80.923241678453039</v>
      </c>
      <c r="AD426" s="4">
        <f t="shared" si="36"/>
        <v>89.709620851701558</v>
      </c>
      <c r="AE426" s="4">
        <f t="shared" si="36"/>
        <v>100.09380709292256</v>
      </c>
      <c r="AF426" s="4">
        <f t="shared" si="36"/>
        <v>112.50138914063399</v>
      </c>
      <c r="AG426" s="4">
        <f t="shared" si="36"/>
        <v>119.34807654939424</v>
      </c>
      <c r="AH426" s="4">
        <f t="shared" si="36"/>
        <v>122.10898352955775</v>
      </c>
      <c r="AI426" s="4">
        <f t="shared" si="36"/>
        <v>125.04425437857009</v>
      </c>
      <c r="AJ426" s="4">
        <f t="shared" si="36"/>
        <v>128.21318486456619</v>
      </c>
      <c r="AK426" s="4">
        <f t="shared" si="36"/>
        <v>131.64631655822564</v>
      </c>
      <c r="AL426" s="4">
        <f t="shared" si="36"/>
        <v>135.35441376149635</v>
      </c>
      <c r="AM426" s="4">
        <f t="shared" si="36"/>
        <v>139.33146968227257</v>
      </c>
      <c r="AN426" s="4">
        <f t="shared" si="36"/>
        <v>143.56164986773624</v>
      </c>
      <c r="AO426" s="4">
        <f t="shared" si="36"/>
        <v>148.01864201597468</v>
      </c>
      <c r="AP426" s="4">
        <f t="shared" si="36"/>
        <v>152.67195093609843</v>
      </c>
      <c r="AQ426" s="4">
        <f t="shared" si="36"/>
        <v>157.49122405393689</v>
      </c>
      <c r="AR426" s="4">
        <f t="shared" si="36"/>
        <v>162.44646749689684</v>
      </c>
      <c r="AS426" s="4">
        <f t="shared" si="36"/>
        <v>167.51204287795775</v>
      </c>
      <c r="AT426" s="4">
        <f t="shared" si="36"/>
        <v>172.66798477876426</v>
      </c>
      <c r="AU426" s="4">
        <f t="shared" si="36"/>
        <v>177.90188718310171</v>
      </c>
      <c r="AV426" s="4">
        <f t="shared" si="36"/>
        <v>183.20713225919735</v>
      </c>
      <c r="AW426" s="4">
        <f t="shared" si="36"/>
        <v>188.58646359277222</v>
      </c>
      <c r="AX426" s="4">
        <f t="shared" si="36"/>
        <v>194.05018248203385</v>
      </c>
      <c r="AY426" s="4">
        <f t="shared" si="36"/>
        <v>199.61235385990872</v>
      </c>
      <c r="AZ426" s="4">
        <f t="shared" si="36"/>
        <v>205.29068077149071</v>
      </c>
      <c r="BA426" s="4">
        <f t="shared" si="36"/>
        <v>211.09878950218348</v>
      </c>
      <c r="BB426" s="4">
        <f t="shared" si="36"/>
        <v>217.04156594531264</v>
      </c>
      <c r="BC426" s="61">
        <f t="shared" si="36"/>
        <v>223.10818605699069</v>
      </c>
    </row>
    <row r="427" spans="2:55" x14ac:dyDescent="0.25">
      <c r="B427" s="11"/>
      <c r="C427" s="4" t="s">
        <v>183</v>
      </c>
      <c r="D427" s="4"/>
      <c r="E427" s="4">
        <f>MMULT($G$56:$AK$56,C218:C248)/100</f>
        <v>1</v>
      </c>
      <c r="F427" s="4">
        <f t="shared" ref="F427:BC427" si="37">MMULT($G$56:$AK$56,D218:D248)/100</f>
        <v>0.96129491</v>
      </c>
      <c r="G427" s="4">
        <f t="shared" si="37"/>
        <v>0.92220383859100008</v>
      </c>
      <c r="H427" s="4">
        <f t="shared" si="37"/>
        <v>0.89003494008576922</v>
      </c>
      <c r="I427" s="4">
        <f t="shared" si="37"/>
        <v>0.86410635389315782</v>
      </c>
      <c r="J427" s="4">
        <f t="shared" si="37"/>
        <v>0.84375297422540529</v>
      </c>
      <c r="K427" s="4">
        <f t="shared" si="37"/>
        <v>0.82836716329464943</v>
      </c>
      <c r="L427" s="4">
        <f t="shared" si="37"/>
        <v>0.81723397418497601</v>
      </c>
      <c r="M427" s="4">
        <f t="shared" si="37"/>
        <v>0.8097546939643594</v>
      </c>
      <c r="N427" s="4">
        <f t="shared" si="37"/>
        <v>0.80509140768012388</v>
      </c>
      <c r="O427" s="4">
        <f t="shared" si="37"/>
        <v>0.80270813179223754</v>
      </c>
      <c r="P427" s="4">
        <f t="shared" si="37"/>
        <v>0.80198406108912645</v>
      </c>
      <c r="Q427" s="4">
        <f t="shared" si="37"/>
        <v>0.80229854182516902</v>
      </c>
      <c r="R427" s="4">
        <f t="shared" si="37"/>
        <v>0.80319292260768893</v>
      </c>
      <c r="S427" s="4">
        <f t="shared" si="37"/>
        <v>0.80431701842473557</v>
      </c>
      <c r="T427" s="4">
        <f t="shared" si="37"/>
        <v>0.80543997861796579</v>
      </c>
      <c r="U427" s="4">
        <f t="shared" si="37"/>
        <v>0.80637082162272433</v>
      </c>
      <c r="V427" s="4">
        <f t="shared" si="37"/>
        <v>0.80706988533946744</v>
      </c>
      <c r="W427" s="4">
        <f t="shared" si="37"/>
        <v>0.80754226717619904</v>
      </c>
      <c r="X427" s="4">
        <f t="shared" si="37"/>
        <v>0.80788749597867426</v>
      </c>
      <c r="Y427" s="4">
        <f t="shared" si="37"/>
        <v>0.8084019124185795</v>
      </c>
      <c r="Z427" s="4">
        <f t="shared" si="37"/>
        <v>0.80936127428326277</v>
      </c>
      <c r="AA427" s="4">
        <f t="shared" si="37"/>
        <v>0.81115232558934991</v>
      </c>
      <c r="AB427" s="4">
        <f t="shared" si="37"/>
        <v>0.81435224181374211</v>
      </c>
      <c r="AC427" s="4">
        <f t="shared" si="37"/>
        <v>0.8195351856218811</v>
      </c>
      <c r="AD427" s="4">
        <f t="shared" si="37"/>
        <v>0.82747704720273785</v>
      </c>
      <c r="AE427" s="4">
        <f t="shared" si="37"/>
        <v>0.83898935583073997</v>
      </c>
      <c r="AF427" s="4">
        <f t="shared" si="37"/>
        <v>0.85502066756016182</v>
      </c>
      <c r="AG427" s="4">
        <f t="shared" si="37"/>
        <v>0.85369035159214535</v>
      </c>
      <c r="AH427" s="4">
        <f t="shared" si="37"/>
        <v>0.84099457890770035</v>
      </c>
      <c r="AI427" s="4">
        <f t="shared" si="37"/>
        <v>0.83084141381717747</v>
      </c>
      <c r="AJ427" s="4">
        <f t="shared" si="37"/>
        <v>0.82324472732606546</v>
      </c>
      <c r="AK427" s="4">
        <f t="shared" si="37"/>
        <v>0.81785442721627899</v>
      </c>
      <c r="AL427" s="4">
        <f t="shared" si="37"/>
        <v>0.81431512309420317</v>
      </c>
      <c r="AM427" s="4">
        <f t="shared" si="37"/>
        <v>0.81227110473129027</v>
      </c>
      <c r="AN427" s="4">
        <f t="shared" si="37"/>
        <v>0.81138558960982232</v>
      </c>
      <c r="AO427" s="4">
        <f t="shared" si="37"/>
        <v>0.81133977365135135</v>
      </c>
      <c r="AP427" s="4">
        <f t="shared" si="37"/>
        <v>0.81185832465218366</v>
      </c>
      <c r="AQ427" s="4">
        <f t="shared" si="37"/>
        <v>0.81271019148765122</v>
      </c>
      <c r="AR427" s="4">
        <f t="shared" si="37"/>
        <v>0.81370484517348407</v>
      </c>
      <c r="AS427" s="4">
        <f t="shared" si="37"/>
        <v>0.81470745637239961</v>
      </c>
      <c r="AT427" s="4">
        <f t="shared" si="37"/>
        <v>0.81563548964946397</v>
      </c>
      <c r="AU427" s="4">
        <f t="shared" si="37"/>
        <v>0.81645175891786148</v>
      </c>
      <c r="AV427" s="4">
        <f t="shared" si="37"/>
        <v>0.81715313148701785</v>
      </c>
      <c r="AW427" s="4">
        <f t="shared" si="37"/>
        <v>0.81777212300418411</v>
      </c>
      <c r="AX427" s="4">
        <f t="shared" si="37"/>
        <v>0.81836605942328233</v>
      </c>
      <c r="AY427" s="4">
        <f t="shared" si="37"/>
        <v>0.81900545074584774</v>
      </c>
      <c r="AZ427" s="4">
        <f t="shared" si="37"/>
        <v>0.81976942791131835</v>
      </c>
      <c r="BA427" s="4">
        <f t="shared" si="37"/>
        <v>0.82071922984456591</v>
      </c>
      <c r="BB427" s="4">
        <f t="shared" si="37"/>
        <v>0.82188618254516344</v>
      </c>
      <c r="BC427" s="61">
        <f t="shared" si="37"/>
        <v>0.82325699274352493</v>
      </c>
    </row>
    <row r="428" spans="2:55" x14ac:dyDescent="0.25">
      <c r="B428" s="11" t="s">
        <v>180</v>
      </c>
      <c r="C428" s="4" t="s">
        <v>174</v>
      </c>
      <c r="D428" s="4"/>
      <c r="E428" s="4">
        <f>0</f>
        <v>0</v>
      </c>
      <c r="F428" s="4">
        <f>D253</f>
        <v>0.97000000000000419</v>
      </c>
      <c r="G428" s="4">
        <f t="shared" ref="G428:BC428" si="38">E253</f>
        <v>0.6594089999999927</v>
      </c>
      <c r="H428" s="4">
        <f t="shared" si="38"/>
        <v>0.83270126730000094</v>
      </c>
      <c r="I428" s="4">
        <f t="shared" si="38"/>
        <v>1.2403173607928044</v>
      </c>
      <c r="J428" s="4">
        <f t="shared" si="38"/>
        <v>1.7846847904371468</v>
      </c>
      <c r="K428" s="4">
        <f t="shared" si="38"/>
        <v>2.3472214455042475</v>
      </c>
      <c r="L428" s="4">
        <f t="shared" si="38"/>
        <v>2.8684507144787954</v>
      </c>
      <c r="M428" s="4">
        <f t="shared" si="38"/>
        <v>3.2894859366872278</v>
      </c>
      <c r="N428" s="4">
        <f t="shared" si="38"/>
        <v>3.5613312965614949</v>
      </c>
      <c r="O428" s="4">
        <f t="shared" si="38"/>
        <v>3.6744916406847361</v>
      </c>
      <c r="P428" s="4">
        <f t="shared" si="38"/>
        <v>3.6490589696138223</v>
      </c>
      <c r="Q428" s="4">
        <f t="shared" si="38"/>
        <v>3.4844362686444619</v>
      </c>
      <c r="R428" s="4">
        <f t="shared" si="38"/>
        <v>3.2283180091596226</v>
      </c>
      <c r="S428" s="4">
        <f t="shared" si="38"/>
        <v>2.9576672359756886</v>
      </c>
      <c r="T428" s="4">
        <f t="shared" si="38"/>
        <v>2.7391075841186261</v>
      </c>
      <c r="U428" s="4">
        <f t="shared" si="38"/>
        <v>2.6889115718974592</v>
      </c>
      <c r="V428" s="4">
        <f t="shared" si="38"/>
        <v>2.924755621584064</v>
      </c>
      <c r="W428" s="4">
        <f t="shared" si="38"/>
        <v>3.5763897233409203</v>
      </c>
      <c r="X428" s="4">
        <f t="shared" si="38"/>
        <v>4.8470202119735104</v>
      </c>
      <c r="Y428" s="4">
        <f t="shared" si="38"/>
        <v>6.9059567184648873</v>
      </c>
      <c r="Z428" s="4">
        <f t="shared" si="38"/>
        <v>10.00880597191056</v>
      </c>
      <c r="AA428" s="4">
        <f t="shared" si="38"/>
        <v>14.370794136540297</v>
      </c>
      <c r="AB428" s="4">
        <f t="shared" si="38"/>
        <v>20.316801377604961</v>
      </c>
      <c r="AC428" s="4">
        <f t="shared" si="38"/>
        <v>11.915111638768781</v>
      </c>
      <c r="AD428" s="4">
        <f t="shared" si="38"/>
        <v>2.3824678254171241</v>
      </c>
      <c r="AE428" s="4">
        <f t="shared" si="38"/>
        <v>2.646187850980426</v>
      </c>
      <c r="AF428" s="4">
        <f t="shared" si="38"/>
        <v>3.1067071933271269</v>
      </c>
      <c r="AG428" s="4">
        <f t="shared" si="38"/>
        <v>3.6343011253242521</v>
      </c>
      <c r="AH428" s="4">
        <f t="shared" si="38"/>
        <v>4.1396481897746398</v>
      </c>
      <c r="AI428" s="4">
        <f t="shared" si="38"/>
        <v>4.5585298132345793</v>
      </c>
      <c r="AJ428" s="4">
        <f t="shared" si="38"/>
        <v>4.8507124189443189</v>
      </c>
      <c r="AK428" s="4">
        <f t="shared" si="38"/>
        <v>4.9953526982597278</v>
      </c>
      <c r="AL428" s="4">
        <f t="shared" si="38"/>
        <v>4.9973722677902206</v>
      </c>
      <c r="AM428" s="4">
        <f t="shared" si="38"/>
        <v>4.8839622487866343</v>
      </c>
      <c r="AN428" s="4">
        <f t="shared" si="38"/>
        <v>4.6945919003767278</v>
      </c>
      <c r="AO428" s="4">
        <f t="shared" si="38"/>
        <v>4.4860985337650403</v>
      </c>
      <c r="AP428" s="4">
        <f t="shared" si="38"/>
        <v>4.3309753410779672</v>
      </c>
      <c r="AQ428" s="4">
        <f t="shared" si="38"/>
        <v>4.3022084992760092</v>
      </c>
      <c r="AR428" s="4">
        <f t="shared" si="38"/>
        <v>4.4704475617846366</v>
      </c>
      <c r="AS428" s="4">
        <f t="shared" si="38"/>
        <v>4.8919428696558533</v>
      </c>
      <c r="AT428" s="4">
        <f t="shared" si="38"/>
        <v>5.592014686713636</v>
      </c>
      <c r="AU428" s="4">
        <f t="shared" si="38"/>
        <v>6.5534443442501038</v>
      </c>
      <c r="AV428" s="4">
        <f t="shared" si="38"/>
        <v>7.6797690071433147</v>
      </c>
      <c r="AW428" s="4">
        <f t="shared" si="38"/>
        <v>8.7661559315962716</v>
      </c>
      <c r="AX428" s="4">
        <f t="shared" si="38"/>
        <v>9.4542303766159641</v>
      </c>
      <c r="AY428" s="4">
        <f t="shared" si="38"/>
        <v>9.1848778147029169</v>
      </c>
      <c r="AZ428" s="4">
        <f t="shared" si="38"/>
        <v>7.1275970855883575</v>
      </c>
      <c r="BA428" s="4">
        <f t="shared" si="38"/>
        <v>4.7320467602452077</v>
      </c>
      <c r="BB428" s="4">
        <f t="shared" si="38"/>
        <v>4.0725618786960762</v>
      </c>
      <c r="BC428" s="61">
        <f t="shared" si="38"/>
        <v>4.4190595451560544</v>
      </c>
    </row>
    <row r="429" spans="2:55" x14ac:dyDescent="0.25">
      <c r="B429" s="11"/>
      <c r="C429" s="4" t="s">
        <v>182</v>
      </c>
      <c r="D429" s="4"/>
      <c r="E429" s="4">
        <f>0</f>
        <v>0</v>
      </c>
      <c r="F429" s="4">
        <f>E429+F428</f>
        <v>0.97000000000000419</v>
      </c>
      <c r="G429" s="4">
        <f t="shared" ref="G429:BC429" si="39">F429+G428</f>
        <v>1.6294089999999968</v>
      </c>
      <c r="H429" s="4">
        <f t="shared" si="39"/>
        <v>2.4621102672999977</v>
      </c>
      <c r="I429" s="4">
        <f t="shared" si="39"/>
        <v>3.7024276280928019</v>
      </c>
      <c r="J429" s="4">
        <f t="shared" si="39"/>
        <v>5.4871124185299482</v>
      </c>
      <c r="K429" s="4">
        <f t="shared" si="39"/>
        <v>7.8343338640341962</v>
      </c>
      <c r="L429" s="4">
        <f t="shared" si="39"/>
        <v>10.702784578512992</v>
      </c>
      <c r="M429" s="4">
        <f t="shared" si="39"/>
        <v>13.99227051520022</v>
      </c>
      <c r="N429" s="4">
        <f t="shared" si="39"/>
        <v>17.553601811761716</v>
      </c>
      <c r="O429" s="4">
        <f t="shared" si="39"/>
        <v>21.228093452446451</v>
      </c>
      <c r="P429" s="4">
        <f t="shared" si="39"/>
        <v>24.877152422060274</v>
      </c>
      <c r="Q429" s="4">
        <f t="shared" si="39"/>
        <v>28.361588690704735</v>
      </c>
      <c r="R429" s="4">
        <f t="shared" si="39"/>
        <v>31.589906699864358</v>
      </c>
      <c r="S429" s="4">
        <f t="shared" si="39"/>
        <v>34.547573935840049</v>
      </c>
      <c r="T429" s="4">
        <f t="shared" si="39"/>
        <v>37.286681519958677</v>
      </c>
      <c r="U429" s="4">
        <f t="shared" si="39"/>
        <v>39.975593091856133</v>
      </c>
      <c r="V429" s="4">
        <f t="shared" si="39"/>
        <v>42.900348713440195</v>
      </c>
      <c r="W429" s="4">
        <f t="shared" si="39"/>
        <v>46.476738436781119</v>
      </c>
      <c r="X429" s="4">
        <f t="shared" si="39"/>
        <v>51.323758648754627</v>
      </c>
      <c r="Y429" s="4">
        <f t="shared" si="39"/>
        <v>58.229715367219512</v>
      </c>
      <c r="Z429" s="4">
        <f t="shared" si="39"/>
        <v>68.238521339130074</v>
      </c>
      <c r="AA429" s="4">
        <f t="shared" si="39"/>
        <v>82.609315475670371</v>
      </c>
      <c r="AB429" s="4">
        <f t="shared" si="39"/>
        <v>102.92611685327533</v>
      </c>
      <c r="AC429" s="4">
        <f t="shared" si="39"/>
        <v>114.84122849204411</v>
      </c>
      <c r="AD429" s="4">
        <f t="shared" si="39"/>
        <v>117.22369631746123</v>
      </c>
      <c r="AE429" s="4">
        <f t="shared" si="39"/>
        <v>119.86988416844166</v>
      </c>
      <c r="AF429" s="4">
        <f t="shared" si="39"/>
        <v>122.97659136176878</v>
      </c>
      <c r="AG429" s="4">
        <f t="shared" si="39"/>
        <v>126.61089248709304</v>
      </c>
      <c r="AH429" s="4">
        <f t="shared" si="39"/>
        <v>130.75054067686767</v>
      </c>
      <c r="AI429" s="4">
        <f t="shared" si="39"/>
        <v>135.30907049010224</v>
      </c>
      <c r="AJ429" s="4">
        <f t="shared" si="39"/>
        <v>140.15978290904656</v>
      </c>
      <c r="AK429" s="4">
        <f t="shared" si="39"/>
        <v>145.15513560730628</v>
      </c>
      <c r="AL429" s="4">
        <f t="shared" si="39"/>
        <v>150.15250787509649</v>
      </c>
      <c r="AM429" s="4">
        <f t="shared" si="39"/>
        <v>155.03647012388313</v>
      </c>
      <c r="AN429" s="4">
        <f t="shared" si="39"/>
        <v>159.73106202425987</v>
      </c>
      <c r="AO429" s="4">
        <f t="shared" si="39"/>
        <v>164.21716055802491</v>
      </c>
      <c r="AP429" s="4">
        <f t="shared" si="39"/>
        <v>168.54813589910287</v>
      </c>
      <c r="AQ429" s="4">
        <f t="shared" si="39"/>
        <v>172.85034439837889</v>
      </c>
      <c r="AR429" s="4">
        <f t="shared" si="39"/>
        <v>177.32079196016352</v>
      </c>
      <c r="AS429" s="4">
        <f t="shared" si="39"/>
        <v>182.21273482981937</v>
      </c>
      <c r="AT429" s="4">
        <f t="shared" si="39"/>
        <v>187.80474951653301</v>
      </c>
      <c r="AU429" s="4">
        <f t="shared" si="39"/>
        <v>194.3581938607831</v>
      </c>
      <c r="AV429" s="4">
        <f t="shared" si="39"/>
        <v>202.03796286792641</v>
      </c>
      <c r="AW429" s="4">
        <f t="shared" si="39"/>
        <v>210.80411879952268</v>
      </c>
      <c r="AX429" s="4">
        <f t="shared" si="39"/>
        <v>220.25834917613864</v>
      </c>
      <c r="AY429" s="4">
        <f t="shared" si="39"/>
        <v>229.44322699084157</v>
      </c>
      <c r="AZ429" s="4">
        <f t="shared" si="39"/>
        <v>236.57082407642991</v>
      </c>
      <c r="BA429" s="4">
        <f t="shared" si="39"/>
        <v>241.30287083667511</v>
      </c>
      <c r="BB429" s="4">
        <f t="shared" si="39"/>
        <v>245.37543271537118</v>
      </c>
      <c r="BC429" s="61">
        <f t="shared" si="39"/>
        <v>249.79449226052722</v>
      </c>
    </row>
    <row r="430" spans="2:55" x14ac:dyDescent="0.25">
      <c r="B430" s="11"/>
      <c r="C430" s="4" t="s">
        <v>183</v>
      </c>
      <c r="D430" s="4"/>
      <c r="E430" s="4">
        <f>MMULT($G$57:$AK$57,C253:C283)/100</f>
        <v>1</v>
      </c>
      <c r="F430" s="4">
        <f t="shared" ref="F430:BC430" si="40">MMULT($G$57:$AK$57,D253:D283)/100</f>
        <v>0.95900158000000002</v>
      </c>
      <c r="G430" s="4">
        <f t="shared" si="40"/>
        <v>0.92621083532600013</v>
      </c>
      <c r="H430" s="4">
        <f t="shared" si="40"/>
        <v>0.89472611537266222</v>
      </c>
      <c r="I430" s="4">
        <f t="shared" si="40"/>
        <v>0.86492480670473382</v>
      </c>
      <c r="J430" s="4">
        <f t="shared" si="40"/>
        <v>0.83742149850063141</v>
      </c>
      <c r="K430" s="4">
        <f t="shared" si="40"/>
        <v>0.81231005376606991</v>
      </c>
      <c r="L430" s="4">
        <f t="shared" si="40"/>
        <v>0.78982723508451524</v>
      </c>
      <c r="M430" s="4">
        <f t="shared" si="40"/>
        <v>0.76982041753128927</v>
      </c>
      <c r="N430" s="4">
        <f t="shared" si="40"/>
        <v>0.75208122311012204</v>
      </c>
      <c r="O430" s="4">
        <f t="shared" si="40"/>
        <v>0.73615989266672177</v>
      </c>
      <c r="P430" s="4">
        <f t="shared" si="40"/>
        <v>0.72148091215762788</v>
      </c>
      <c r="Q430" s="4">
        <f t="shared" si="40"/>
        <v>0.70760802463433436</v>
      </c>
      <c r="R430" s="4">
        <f t="shared" si="40"/>
        <v>0.69390853935159602</v>
      </c>
      <c r="S430" s="4">
        <f t="shared" si="40"/>
        <v>0.68017519698555529</v>
      </c>
      <c r="T430" s="4">
        <f t="shared" si="40"/>
        <v>0.66661886493881017</v>
      </c>
      <c r="U430" s="4">
        <f t="shared" si="40"/>
        <v>0.65373049662678806</v>
      </c>
      <c r="V430" s="4">
        <f t="shared" si="40"/>
        <v>0.642755059889349</v>
      </c>
      <c r="W430" s="4">
        <f t="shared" si="40"/>
        <v>0.63577627378306989</v>
      </c>
      <c r="X430" s="4">
        <f t="shared" si="40"/>
        <v>0.63574079079505774</v>
      </c>
      <c r="Y430" s="4">
        <f t="shared" si="40"/>
        <v>0.64669879940481378</v>
      </c>
      <c r="Z430" s="4">
        <f t="shared" si="40"/>
        <v>0.67421786986022003</v>
      </c>
      <c r="AA430" s="4">
        <f t="shared" si="40"/>
        <v>0.72486695289482583</v>
      </c>
      <c r="AB430" s="4">
        <f t="shared" si="40"/>
        <v>0.80710848017267134</v>
      </c>
      <c r="AC430" s="4">
        <f t="shared" si="40"/>
        <v>0.83978872913669289</v>
      </c>
      <c r="AD430" s="4">
        <f t="shared" si="40"/>
        <v>0.81759442610369926</v>
      </c>
      <c r="AE430" s="4">
        <f t="shared" si="40"/>
        <v>0.79793447469388024</v>
      </c>
      <c r="AF430" s="4">
        <f t="shared" si="40"/>
        <v>0.7807872959273473</v>
      </c>
      <c r="AG430" s="4">
        <f t="shared" si="40"/>
        <v>0.76642487386592384</v>
      </c>
      <c r="AH430" s="4">
        <f t="shared" si="40"/>
        <v>0.75477795191708363</v>
      </c>
      <c r="AI430" s="4">
        <f t="shared" si="40"/>
        <v>0.74551839944664688</v>
      </c>
      <c r="AJ430" s="4">
        <f t="shared" si="40"/>
        <v>0.73813652268658303</v>
      </c>
      <c r="AK430" s="4">
        <f t="shared" si="40"/>
        <v>0.73200412323154596</v>
      </c>
      <c r="AL430" s="4">
        <f t="shared" si="40"/>
        <v>0.72647932469401066</v>
      </c>
      <c r="AM430" s="4">
        <f t="shared" si="40"/>
        <v>0.72100182055811057</v>
      </c>
      <c r="AN430" s="4">
        <f t="shared" si="40"/>
        <v>0.7151835932149111</v>
      </c>
      <c r="AO430" s="4">
        <f t="shared" si="40"/>
        <v>0.70888276499306668</v>
      </c>
      <c r="AP430" s="4">
        <f t="shared" si="40"/>
        <v>0.70230686788480223</v>
      </c>
      <c r="AQ430" s="4">
        <f t="shared" si="40"/>
        <v>0.69604685463371718</v>
      </c>
      <c r="AR430" s="4">
        <f t="shared" si="40"/>
        <v>0.69104014569296623</v>
      </c>
      <c r="AS430" s="4">
        <f t="shared" si="40"/>
        <v>0.68852088527331889</v>
      </c>
      <c r="AT430" s="4">
        <f t="shared" si="40"/>
        <v>0.68987383587695195</v>
      </c>
      <c r="AU430" s="4">
        <f t="shared" si="40"/>
        <v>0.69637112320547356</v>
      </c>
      <c r="AV430" s="4">
        <f t="shared" si="40"/>
        <v>0.70875677196339071</v>
      </c>
      <c r="AW430" s="4">
        <f t="shared" si="40"/>
        <v>0.72666535204092908</v>
      </c>
      <c r="AX430" s="4">
        <f t="shared" si="40"/>
        <v>0.74775259927716664</v>
      </c>
      <c r="AY430" s="4">
        <f t="shared" si="40"/>
        <v>0.76661493321105301</v>
      </c>
      <c r="AZ430" s="4">
        <f t="shared" si="40"/>
        <v>0.77332451790283219</v>
      </c>
      <c r="BA430" s="4">
        <f t="shared" si="40"/>
        <v>0.76630880344961705</v>
      </c>
      <c r="BB430" s="4">
        <f t="shared" si="40"/>
        <v>0.75569843670606485</v>
      </c>
      <c r="BC430" s="61">
        <f t="shared" si="40"/>
        <v>0.74715178399258508</v>
      </c>
    </row>
    <row r="431" spans="2:55" x14ac:dyDescent="0.25">
      <c r="B431" s="11" t="s">
        <v>181</v>
      </c>
      <c r="C431" s="4" t="s">
        <v>174</v>
      </c>
      <c r="D431" s="4"/>
      <c r="E431" s="4">
        <f>0</f>
        <v>0</v>
      </c>
      <c r="F431" s="4">
        <f>D288</f>
        <v>0.95111848231198559</v>
      </c>
      <c r="G431" s="4">
        <f t="shared" ref="G431:BC431" si="41">E288</f>
        <v>0.9975008748239641</v>
      </c>
      <c r="H431" s="4">
        <f t="shared" si="41"/>
        <v>0.48661386859159067</v>
      </c>
      <c r="I431" s="4">
        <f t="shared" si="41"/>
        <v>0.50690024664520705</v>
      </c>
      <c r="J431" s="4">
        <f t="shared" si="41"/>
        <v>0.5044615436240355</v>
      </c>
      <c r="K431" s="4">
        <f t="shared" si="41"/>
        <v>0.50466593991401754</v>
      </c>
      <c r="L431" s="4">
        <f t="shared" si="41"/>
        <v>0.88019732888197955</v>
      </c>
      <c r="M431" s="4">
        <f t="shared" si="41"/>
        <v>2.7643440001258153</v>
      </c>
      <c r="N431" s="4">
        <f t="shared" si="41"/>
        <v>5.5072071075377229</v>
      </c>
      <c r="O431" s="4">
        <f t="shared" si="41"/>
        <v>9.0016542842555012</v>
      </c>
      <c r="P431" s="4">
        <f t="shared" si="41"/>
        <v>13.025259414099338</v>
      </c>
      <c r="Q431" s="4">
        <f t="shared" si="41"/>
        <v>17.257499992580026</v>
      </c>
      <c r="R431" s="4">
        <f t="shared" si="41"/>
        <v>21.271322071505956</v>
      </c>
      <c r="S431" s="4">
        <f t="shared" si="41"/>
        <v>24.533893937255151</v>
      </c>
      <c r="T431" s="4">
        <f t="shared" si="41"/>
        <v>6.1770989130775948</v>
      </c>
      <c r="U431" s="4">
        <f t="shared" si="41"/>
        <v>1.3357742584221208</v>
      </c>
      <c r="V431" s="4">
        <f t="shared" si="41"/>
        <v>1.3093235472213181</v>
      </c>
      <c r="W431" s="4">
        <f t="shared" si="41"/>
        <v>1.7036667303678696</v>
      </c>
      <c r="X431" s="4">
        <f t="shared" si="41"/>
        <v>2.5108457949275316</v>
      </c>
      <c r="Y431" s="4">
        <f t="shared" si="41"/>
        <v>3.8431530474401598</v>
      </c>
      <c r="Z431" s="4">
        <f t="shared" si="41"/>
        <v>5.8539658044299792</v>
      </c>
      <c r="AA431" s="4">
        <f t="shared" si="41"/>
        <v>8.5119063201287712</v>
      </c>
      <c r="AB431" s="4">
        <f t="shared" si="41"/>
        <v>11.221664384396515</v>
      </c>
      <c r="AC431" s="4">
        <f t="shared" si="41"/>
        <v>13.452361787187298</v>
      </c>
      <c r="AD431" s="4">
        <f t="shared" si="41"/>
        <v>14.721555517851874</v>
      </c>
      <c r="AE431" s="4">
        <f t="shared" si="41"/>
        <v>14.612247251640877</v>
      </c>
      <c r="AF431" s="4">
        <f t="shared" si="41"/>
        <v>12.850259641566938</v>
      </c>
      <c r="AG431" s="4">
        <f t="shared" si="41"/>
        <v>9.3874487113037688</v>
      </c>
      <c r="AH431" s="4">
        <f t="shared" si="41"/>
        <v>4.484156162358091</v>
      </c>
      <c r="AI431" s="4">
        <f t="shared" si="41"/>
        <v>2.8737763315842093</v>
      </c>
      <c r="AJ431" s="4">
        <f t="shared" si="41"/>
        <v>3.351228662945394</v>
      </c>
      <c r="AK431" s="4">
        <f t="shared" si="41"/>
        <v>4.48005487325198</v>
      </c>
      <c r="AL431" s="4">
        <f t="shared" si="41"/>
        <v>5.9892611686942674</v>
      </c>
      <c r="AM431" s="4">
        <f t="shared" si="41"/>
        <v>7.7703475600872913</v>
      </c>
      <c r="AN431" s="4">
        <f t="shared" si="41"/>
        <v>9.6259976405102652</v>
      </c>
      <c r="AO431" s="4">
        <f t="shared" si="41"/>
        <v>11.238906997381633</v>
      </c>
      <c r="AP431" s="4">
        <f t="shared" si="41"/>
        <v>12.226203048122231</v>
      </c>
      <c r="AQ431" s="4">
        <f t="shared" si="41"/>
        <v>12.343098824576776</v>
      </c>
      <c r="AR431" s="4">
        <f t="shared" si="41"/>
        <v>11.537334898973594</v>
      </c>
      <c r="AS431" s="4">
        <f t="shared" si="41"/>
        <v>9.9595502880093729</v>
      </c>
      <c r="AT431" s="4">
        <f t="shared" si="41"/>
        <v>7.9631326607329243</v>
      </c>
      <c r="AU431" s="4">
        <f t="shared" si="41"/>
        <v>6.0702905603576722</v>
      </c>
      <c r="AV431" s="4">
        <f t="shared" si="41"/>
        <v>4.8946631949475945</v>
      </c>
      <c r="AW431" s="4">
        <f t="shared" si="41"/>
        <v>5.0185897376356658</v>
      </c>
      <c r="AX431" s="4">
        <f t="shared" si="41"/>
        <v>6.0024602145197798</v>
      </c>
      <c r="AY431" s="4">
        <f t="shared" si="41"/>
        <v>7.3052489185862788</v>
      </c>
      <c r="AZ431" s="4">
        <f t="shared" si="41"/>
        <v>8.65158789061101</v>
      </c>
      <c r="BA431" s="4">
        <f t="shared" si="41"/>
        <v>9.8416501918879327</v>
      </c>
      <c r="BB431" s="4">
        <f t="shared" si="41"/>
        <v>10.677692261919988</v>
      </c>
      <c r="BC431" s="61">
        <f t="shared" si="41"/>
        <v>10.994334860441199</v>
      </c>
    </row>
    <row r="432" spans="2:55" x14ac:dyDescent="0.25">
      <c r="B432" s="11"/>
      <c r="C432" s="4" t="s">
        <v>182</v>
      </c>
      <c r="D432" s="4"/>
      <c r="E432" s="4">
        <f>0</f>
        <v>0</v>
      </c>
      <c r="F432" s="4">
        <f t="shared" ref="F432:AK432" si="42">E432+F431</f>
        <v>0.95111848231198559</v>
      </c>
      <c r="G432" s="4">
        <f t="shared" si="42"/>
        <v>1.9486193571359496</v>
      </c>
      <c r="H432" s="4">
        <f t="shared" si="42"/>
        <v>2.4352332257275404</v>
      </c>
      <c r="I432" s="4">
        <f t="shared" si="42"/>
        <v>2.9421334723727472</v>
      </c>
      <c r="J432" s="4">
        <f t="shared" si="42"/>
        <v>3.4465950159967829</v>
      </c>
      <c r="K432" s="4">
        <f t="shared" si="42"/>
        <v>3.9512609559108003</v>
      </c>
      <c r="L432" s="4">
        <f t="shared" si="42"/>
        <v>4.8314582847927801</v>
      </c>
      <c r="M432" s="4">
        <f t="shared" si="42"/>
        <v>7.5958022849185953</v>
      </c>
      <c r="N432" s="4">
        <f t="shared" si="42"/>
        <v>13.103009392456318</v>
      </c>
      <c r="O432" s="4">
        <f t="shared" si="42"/>
        <v>22.104663676711819</v>
      </c>
      <c r="P432" s="4">
        <f t="shared" si="42"/>
        <v>35.129923090811161</v>
      </c>
      <c r="Q432" s="4">
        <f t="shared" si="42"/>
        <v>52.387423083391184</v>
      </c>
      <c r="R432" s="4">
        <f t="shared" si="42"/>
        <v>73.658745154897133</v>
      </c>
      <c r="S432" s="4">
        <f t="shared" si="42"/>
        <v>98.192639092152291</v>
      </c>
      <c r="T432" s="4">
        <f t="shared" si="42"/>
        <v>104.36973800522989</v>
      </c>
      <c r="U432" s="4">
        <f t="shared" si="42"/>
        <v>105.70551226365201</v>
      </c>
      <c r="V432" s="4">
        <f t="shared" si="42"/>
        <v>107.01483581087334</v>
      </c>
      <c r="W432" s="4">
        <f t="shared" si="42"/>
        <v>108.71850254124121</v>
      </c>
      <c r="X432" s="4">
        <f t="shared" si="42"/>
        <v>111.22934833616874</v>
      </c>
      <c r="Y432" s="4">
        <f t="shared" si="42"/>
        <v>115.07250138360889</v>
      </c>
      <c r="Z432" s="4">
        <f t="shared" si="42"/>
        <v>120.92646718803887</v>
      </c>
      <c r="AA432" s="4">
        <f t="shared" si="42"/>
        <v>129.43837350816764</v>
      </c>
      <c r="AB432" s="4">
        <f t="shared" si="42"/>
        <v>140.66003789256416</v>
      </c>
      <c r="AC432" s="4">
        <f t="shared" si="42"/>
        <v>154.11239967975146</v>
      </c>
      <c r="AD432" s="4">
        <f t="shared" si="42"/>
        <v>168.83395519760333</v>
      </c>
      <c r="AE432" s="4">
        <f t="shared" si="42"/>
        <v>183.4462024492442</v>
      </c>
      <c r="AF432" s="4">
        <f t="shared" si="42"/>
        <v>196.29646209081113</v>
      </c>
      <c r="AG432" s="4">
        <f t="shared" si="42"/>
        <v>205.68391080211489</v>
      </c>
      <c r="AH432" s="4">
        <f t="shared" si="42"/>
        <v>210.16806696447298</v>
      </c>
      <c r="AI432" s="4">
        <f t="shared" si="42"/>
        <v>213.04184329605718</v>
      </c>
      <c r="AJ432" s="4">
        <f t="shared" si="42"/>
        <v>216.39307195900258</v>
      </c>
      <c r="AK432" s="4">
        <f t="shared" si="42"/>
        <v>220.87312683225457</v>
      </c>
      <c r="AL432" s="4">
        <f t="shared" ref="AL432:BC432" si="43">AK432+AL431</f>
        <v>226.86238800094884</v>
      </c>
      <c r="AM432" s="4">
        <f t="shared" si="43"/>
        <v>234.63273556103613</v>
      </c>
      <c r="AN432" s="4">
        <f t="shared" si="43"/>
        <v>244.25873320154639</v>
      </c>
      <c r="AO432" s="4">
        <f t="shared" si="43"/>
        <v>255.49764019892802</v>
      </c>
      <c r="AP432" s="4">
        <f t="shared" si="43"/>
        <v>267.72384324705024</v>
      </c>
      <c r="AQ432" s="4">
        <f t="shared" si="43"/>
        <v>280.06694207162701</v>
      </c>
      <c r="AR432" s="4">
        <f t="shared" si="43"/>
        <v>291.60427697060061</v>
      </c>
      <c r="AS432" s="4">
        <f t="shared" si="43"/>
        <v>301.56382725860999</v>
      </c>
      <c r="AT432" s="4">
        <f t="shared" si="43"/>
        <v>309.52695991934291</v>
      </c>
      <c r="AU432" s="4">
        <f t="shared" si="43"/>
        <v>315.59725047970056</v>
      </c>
      <c r="AV432" s="4">
        <f t="shared" si="43"/>
        <v>320.49191367464817</v>
      </c>
      <c r="AW432" s="4">
        <f t="shared" si="43"/>
        <v>325.51050341228387</v>
      </c>
      <c r="AX432" s="4">
        <f t="shared" si="43"/>
        <v>331.51296362680364</v>
      </c>
      <c r="AY432" s="4">
        <f t="shared" si="43"/>
        <v>338.81821254538994</v>
      </c>
      <c r="AZ432" s="4">
        <f t="shared" si="43"/>
        <v>347.46980043600092</v>
      </c>
      <c r="BA432" s="4">
        <f t="shared" si="43"/>
        <v>357.31145062788886</v>
      </c>
      <c r="BB432" s="4">
        <f t="shared" si="43"/>
        <v>367.98914288980887</v>
      </c>
      <c r="BC432" s="61">
        <f t="shared" si="43"/>
        <v>378.98347775025007</v>
      </c>
    </row>
    <row r="433" spans="2:55" x14ac:dyDescent="0.25">
      <c r="B433" s="11"/>
      <c r="C433" s="4" t="s">
        <v>183</v>
      </c>
      <c r="D433" s="4"/>
      <c r="E433" s="4">
        <f>MMULT($G$58:$AK$58,C253:C283)/100</f>
        <v>1</v>
      </c>
      <c r="F433" s="4">
        <f t="shared" ref="F433:BC433" si="44">MMULT($G$58:$AK$58,D253:D283)/100</f>
        <v>0.85313850999999996</v>
      </c>
      <c r="G433" s="4">
        <f t="shared" si="44"/>
        <v>0.77269496354700007</v>
      </c>
      <c r="H433" s="4">
        <f t="shared" si="44"/>
        <v>0.73381878146140589</v>
      </c>
      <c r="I433" s="4">
        <f t="shared" si="44"/>
        <v>0.71563931522523117</v>
      </c>
      <c r="J433" s="4">
        <f t="shared" si="44"/>
        <v>0.70486985196026941</v>
      </c>
      <c r="K433" s="4">
        <f t="shared" si="44"/>
        <v>0.69415670960123554</v>
      </c>
      <c r="L433" s="4">
        <f t="shared" si="44"/>
        <v>0.68104955938062228</v>
      </c>
      <c r="M433" s="4">
        <f t="shared" si="44"/>
        <v>0.66600028568902303</v>
      </c>
      <c r="N433" s="4">
        <f t="shared" si="44"/>
        <v>0.6508908371343175</v>
      </c>
      <c r="O433" s="4">
        <f t="shared" si="44"/>
        <v>0.63739992855991257</v>
      </c>
      <c r="P433" s="4">
        <f t="shared" si="44"/>
        <v>0.62577848586174012</v>
      </c>
      <c r="Q433" s="4">
        <f t="shared" si="44"/>
        <v>0.61409238382910536</v>
      </c>
      <c r="R433" s="4">
        <f t="shared" si="44"/>
        <v>0.59737378911956085</v>
      </c>
      <c r="S433" s="4">
        <f t="shared" si="44"/>
        <v>0.56775864605955062</v>
      </c>
      <c r="T433" s="4">
        <f t="shared" si="44"/>
        <v>0.51324350822332721</v>
      </c>
      <c r="U433" s="4">
        <f t="shared" si="44"/>
        <v>0.4177720282525656</v>
      </c>
      <c r="V433" s="4">
        <f t="shared" si="44"/>
        <v>0.26243545616974012</v>
      </c>
      <c r="W433" s="4">
        <f t="shared" si="44"/>
        <v>0.27627911248762232</v>
      </c>
      <c r="X433" s="4">
        <f t="shared" si="44"/>
        <v>0.30109447187778426</v>
      </c>
      <c r="Y433" s="4">
        <f t="shared" si="44"/>
        <v>0.34241489119833957</v>
      </c>
      <c r="Z433" s="4">
        <f t="shared" si="44"/>
        <v>0.40835034453838198</v>
      </c>
      <c r="AA433" s="4">
        <f t="shared" si="44"/>
        <v>0.50871273123834471</v>
      </c>
      <c r="AB433" s="4">
        <f t="shared" si="44"/>
        <v>0.65600238816076528</v>
      </c>
      <c r="AC433" s="4">
        <f t="shared" si="44"/>
        <v>0.70248475750393979</v>
      </c>
      <c r="AD433" s="4">
        <f t="shared" si="44"/>
        <v>0.65692470695420457</v>
      </c>
      <c r="AE433" s="4">
        <f t="shared" si="44"/>
        <v>0.62976950528174458</v>
      </c>
      <c r="AF433" s="4">
        <f t="shared" si="44"/>
        <v>0.61371229448038289</v>
      </c>
      <c r="AG433" s="4">
        <f t="shared" si="44"/>
        <v>0.60371484307464529</v>
      </c>
      <c r="AH433" s="4">
        <f t="shared" si="44"/>
        <v>0.59694516868490066</v>
      </c>
      <c r="AI433" s="4">
        <f t="shared" si="44"/>
        <v>0.59202068908390348</v>
      </c>
      <c r="AJ433" s="4">
        <f t="shared" si="44"/>
        <v>0.5882602042653905</v>
      </c>
      <c r="AK433" s="4">
        <f t="shared" si="44"/>
        <v>0.58502386436078146</v>
      </c>
      <c r="AL433" s="4">
        <f t="shared" si="44"/>
        <v>0.58123384734205075</v>
      </c>
      <c r="AM433" s="4">
        <f t="shared" si="44"/>
        <v>0.57520218428510506</v>
      </c>
      <c r="AN433" s="4">
        <f t="shared" si="44"/>
        <v>0.56471912206123154</v>
      </c>
      <c r="AO433" s="4">
        <f t="shared" si="44"/>
        <v>0.54749467407359298</v>
      </c>
      <c r="AP433" s="4">
        <f t="shared" si="44"/>
        <v>0.52212331578781568</v>
      </c>
      <c r="AQ433" s="4">
        <f t="shared" si="44"/>
        <v>0.48927223915450624</v>
      </c>
      <c r="AR433" s="4">
        <f t="shared" si="44"/>
        <v>0.45360924279711079</v>
      </c>
      <c r="AS433" s="4">
        <f t="shared" si="44"/>
        <v>0.42629965643087542</v>
      </c>
      <c r="AT433" s="4">
        <f t="shared" si="44"/>
        <v>0.42818820330052865</v>
      </c>
      <c r="AU433" s="4">
        <f t="shared" si="44"/>
        <v>0.45286353722304912</v>
      </c>
      <c r="AV433" s="4">
        <f t="shared" si="44"/>
        <v>0.48495247653606249</v>
      </c>
      <c r="AW433" s="4">
        <f t="shared" si="44"/>
        <v>0.52314642074221396</v>
      </c>
      <c r="AX433" s="4">
        <f t="shared" si="44"/>
        <v>0.56319126505990591</v>
      </c>
      <c r="AY433" s="4">
        <f t="shared" si="44"/>
        <v>0.59612431855037007</v>
      </c>
      <c r="AZ433" s="4">
        <f t="shared" si="44"/>
        <v>0.60599009587957087</v>
      </c>
      <c r="BA433" s="4">
        <f t="shared" si="44"/>
        <v>0.59328783658447171</v>
      </c>
      <c r="BB433" s="4">
        <f t="shared" si="44"/>
        <v>0.57801040039540663</v>
      </c>
      <c r="BC433" s="61">
        <f t="shared" si="44"/>
        <v>0.56890004491597768</v>
      </c>
    </row>
    <row r="434" spans="2:55" x14ac:dyDescent="0.25">
      <c r="B434" s="11" t="s">
        <v>186</v>
      </c>
      <c r="C434" s="4" t="s">
        <v>174</v>
      </c>
      <c r="D434" s="4"/>
      <c r="E434" s="4">
        <f>0</f>
        <v>0</v>
      </c>
      <c r="F434" s="4">
        <f>D323</f>
        <v>0.26000000000000467</v>
      </c>
      <c r="G434" s="4">
        <f t="shared" ref="G434:BC434" si="45">E323</f>
        <v>0.27067599999999514</v>
      </c>
      <c r="H434" s="4">
        <f t="shared" si="45"/>
        <v>7.1405757600004643E-2</v>
      </c>
      <c r="I434" s="4">
        <f t="shared" si="45"/>
        <v>1.0984801697600044E-3</v>
      </c>
      <c r="J434" s="4">
        <f t="shared" si="45"/>
        <v>3.8512479396139433E-4</v>
      </c>
      <c r="K434" s="4">
        <f t="shared" si="45"/>
        <v>4.0041882459118501E-2</v>
      </c>
      <c r="L434" s="4">
        <f t="shared" si="45"/>
        <v>0.12017367991225102</v>
      </c>
      <c r="M434" s="4">
        <f t="shared" si="45"/>
        <v>0.23077158227921662</v>
      </c>
      <c r="N434" s="4">
        <f t="shared" si="45"/>
        <v>0.33180402328726921</v>
      </c>
      <c r="O434" s="4">
        <f t="shared" si="45"/>
        <v>0.44300334699784288</v>
      </c>
      <c r="P434" s="4">
        <f t="shared" si="45"/>
        <v>0.52425459697426724</v>
      </c>
      <c r="Q434" s="4">
        <f t="shared" si="45"/>
        <v>0.5854132110298772</v>
      </c>
      <c r="R434" s="4">
        <f t="shared" si="45"/>
        <v>0.63638690683671462</v>
      </c>
      <c r="S434" s="4">
        <f t="shared" si="45"/>
        <v>0.65731884940040253</v>
      </c>
      <c r="T434" s="4">
        <f t="shared" si="45"/>
        <v>0.6582745505842601</v>
      </c>
      <c r="U434" s="4">
        <f t="shared" si="45"/>
        <v>0.64932348166074116</v>
      </c>
      <c r="V434" s="4">
        <f t="shared" si="45"/>
        <v>0.64063320917487276</v>
      </c>
      <c r="W434" s="4">
        <f t="shared" si="45"/>
        <v>0.65237759121680894</v>
      </c>
      <c r="X434" s="4">
        <f t="shared" si="45"/>
        <v>0.6747478102192902</v>
      </c>
      <c r="Y434" s="4">
        <f t="shared" si="45"/>
        <v>0.75777793376123614</v>
      </c>
      <c r="Z434" s="4">
        <f t="shared" si="45"/>
        <v>0.91162940136044923</v>
      </c>
      <c r="AA434" s="4">
        <f t="shared" si="45"/>
        <v>1.1564994366599692</v>
      </c>
      <c r="AB434" s="4">
        <f t="shared" si="45"/>
        <v>1.532495753677122</v>
      </c>
      <c r="AC434" s="4">
        <f t="shared" si="45"/>
        <v>2.059852275035313</v>
      </c>
      <c r="AD434" s="4">
        <f t="shared" si="45"/>
        <v>2.7788595358028019</v>
      </c>
      <c r="AE434" s="4">
        <f t="shared" si="45"/>
        <v>3.7199273596628446</v>
      </c>
      <c r="AF434" s="4">
        <f t="shared" si="45"/>
        <v>4.9336151768416308</v>
      </c>
      <c r="AG434" s="4">
        <f t="shared" si="45"/>
        <v>6.4607485203821753</v>
      </c>
      <c r="AH434" s="4">
        <f t="shared" si="45"/>
        <v>8.3624018135020979</v>
      </c>
      <c r="AI434" s="4">
        <f t="shared" si="45"/>
        <v>10.660015049673488</v>
      </c>
      <c r="AJ434" s="4">
        <f t="shared" si="45"/>
        <v>13.425209414919307</v>
      </c>
      <c r="AK434" s="4">
        <f t="shared" si="45"/>
        <v>16.720016491279669</v>
      </c>
      <c r="AL434" s="4">
        <f t="shared" si="45"/>
        <v>20.527053067290382</v>
      </c>
      <c r="AM434" s="4">
        <f t="shared" si="45"/>
        <v>0.35634534467801604</v>
      </c>
      <c r="AN434" s="4">
        <f t="shared" si="45"/>
        <v>0.31995181934527706</v>
      </c>
      <c r="AO434" s="4">
        <f t="shared" si="45"/>
        <v>0.27452411543316613</v>
      </c>
      <c r="AP434" s="4">
        <f t="shared" si="45"/>
        <v>0.32308397849736264</v>
      </c>
      <c r="AQ434" s="4">
        <f t="shared" si="45"/>
        <v>0.42332795251501837</v>
      </c>
      <c r="AR434" s="4">
        <f t="shared" si="45"/>
        <v>0.55227831319918252</v>
      </c>
      <c r="AS434" s="4">
        <f t="shared" si="45"/>
        <v>0.69576104530037308</v>
      </c>
      <c r="AT434" s="4">
        <f t="shared" si="45"/>
        <v>0.83621668337224342</v>
      </c>
      <c r="AU434" s="4">
        <f t="shared" si="45"/>
        <v>0.95725858726821789</v>
      </c>
      <c r="AV434" s="4">
        <f t="shared" si="45"/>
        <v>1.0589462097035327</v>
      </c>
      <c r="AW434" s="4">
        <f t="shared" si="45"/>
        <v>1.1321753945188058</v>
      </c>
      <c r="AX434" s="4">
        <f t="shared" si="45"/>
        <v>1.1863884870048031</v>
      </c>
      <c r="AY434" s="4">
        <f t="shared" si="45"/>
        <v>1.2290796091209832</v>
      </c>
      <c r="AZ434" s="4">
        <f t="shared" si="45"/>
        <v>1.2655361337832904</v>
      </c>
      <c r="BA434" s="4">
        <f t="shared" si="45"/>
        <v>1.3131561595966335</v>
      </c>
      <c r="BB434" s="4">
        <f t="shared" si="45"/>
        <v>1.3894802041856789</v>
      </c>
      <c r="BC434" s="61">
        <f t="shared" si="45"/>
        <v>1.5123451482092765</v>
      </c>
    </row>
    <row r="435" spans="2:55" x14ac:dyDescent="0.25">
      <c r="B435" s="11"/>
      <c r="C435" s="4" t="s">
        <v>182</v>
      </c>
      <c r="D435" s="4"/>
      <c r="E435" s="4">
        <f>0</f>
        <v>0</v>
      </c>
      <c r="F435" s="4">
        <f>E435+F434</f>
        <v>0.26000000000000467</v>
      </c>
      <c r="G435" s="4">
        <f t="shared" ref="G435:BC435" si="46">F435+G434</f>
        <v>0.53067599999999981</v>
      </c>
      <c r="H435" s="4">
        <f t="shared" si="46"/>
        <v>0.60208175760000449</v>
      </c>
      <c r="I435" s="4">
        <f t="shared" si="46"/>
        <v>0.60318023776976448</v>
      </c>
      <c r="J435" s="4">
        <f t="shared" si="46"/>
        <v>0.60356536256372584</v>
      </c>
      <c r="K435" s="4">
        <f t="shared" si="46"/>
        <v>0.64360724502284439</v>
      </c>
      <c r="L435" s="4">
        <f t="shared" si="46"/>
        <v>0.76378092493509542</v>
      </c>
      <c r="M435" s="4">
        <f t="shared" si="46"/>
        <v>0.99455250721431199</v>
      </c>
      <c r="N435" s="4">
        <f t="shared" si="46"/>
        <v>1.3263565305015812</v>
      </c>
      <c r="O435" s="4">
        <f t="shared" si="46"/>
        <v>1.7693598774994241</v>
      </c>
      <c r="P435" s="4">
        <f t="shared" si="46"/>
        <v>2.2936144744736913</v>
      </c>
      <c r="Q435" s="4">
        <f t="shared" si="46"/>
        <v>2.8790276855035684</v>
      </c>
      <c r="R435" s="4">
        <f t="shared" si="46"/>
        <v>3.5154145923402829</v>
      </c>
      <c r="S435" s="4">
        <f t="shared" si="46"/>
        <v>4.1727334417406858</v>
      </c>
      <c r="T435" s="4">
        <f t="shared" si="46"/>
        <v>4.8310079923249463</v>
      </c>
      <c r="U435" s="4">
        <f t="shared" si="46"/>
        <v>5.4803314739856877</v>
      </c>
      <c r="V435" s="4">
        <f t="shared" si="46"/>
        <v>6.12096468316056</v>
      </c>
      <c r="W435" s="4">
        <f t="shared" si="46"/>
        <v>6.7733422743773692</v>
      </c>
      <c r="X435" s="4">
        <f t="shared" si="46"/>
        <v>7.4480900845966591</v>
      </c>
      <c r="Y435" s="4">
        <f t="shared" si="46"/>
        <v>8.2058680183578954</v>
      </c>
      <c r="Z435" s="4">
        <f t="shared" si="46"/>
        <v>9.1174974197183438</v>
      </c>
      <c r="AA435" s="4">
        <f t="shared" si="46"/>
        <v>10.273996856378313</v>
      </c>
      <c r="AB435" s="4">
        <f t="shared" si="46"/>
        <v>11.806492610055434</v>
      </c>
      <c r="AC435" s="4">
        <f t="shared" si="46"/>
        <v>13.866344885090747</v>
      </c>
      <c r="AD435" s="4">
        <f t="shared" si="46"/>
        <v>16.645204420893549</v>
      </c>
      <c r="AE435" s="4">
        <f t="shared" si="46"/>
        <v>20.365131780556393</v>
      </c>
      <c r="AF435" s="4">
        <f t="shared" si="46"/>
        <v>25.298746957398023</v>
      </c>
      <c r="AG435" s="4">
        <f t="shared" si="46"/>
        <v>31.759495477780199</v>
      </c>
      <c r="AH435" s="4">
        <f t="shared" si="46"/>
        <v>40.121897291282295</v>
      </c>
      <c r="AI435" s="4">
        <f t="shared" si="46"/>
        <v>50.781912340955785</v>
      </c>
      <c r="AJ435" s="4">
        <f t="shared" si="46"/>
        <v>64.207121755875093</v>
      </c>
      <c r="AK435" s="4">
        <f t="shared" si="46"/>
        <v>80.927138247154758</v>
      </c>
      <c r="AL435" s="4">
        <f t="shared" si="46"/>
        <v>101.45419131444514</v>
      </c>
      <c r="AM435" s="4">
        <f t="shared" si="46"/>
        <v>101.81053665912316</v>
      </c>
      <c r="AN435" s="4">
        <f t="shared" si="46"/>
        <v>102.13048847846844</v>
      </c>
      <c r="AO435" s="4">
        <f t="shared" si="46"/>
        <v>102.4050125939016</v>
      </c>
      <c r="AP435" s="4">
        <f t="shared" si="46"/>
        <v>102.72809657239897</v>
      </c>
      <c r="AQ435" s="4">
        <f t="shared" si="46"/>
        <v>103.15142452491399</v>
      </c>
      <c r="AR435" s="4">
        <f t="shared" si="46"/>
        <v>103.70370283811317</v>
      </c>
      <c r="AS435" s="4">
        <f t="shared" si="46"/>
        <v>104.39946388341355</v>
      </c>
      <c r="AT435" s="4">
        <f t="shared" si="46"/>
        <v>105.23568056678579</v>
      </c>
      <c r="AU435" s="4">
        <f t="shared" si="46"/>
        <v>106.192939154054</v>
      </c>
      <c r="AV435" s="4">
        <f t="shared" si="46"/>
        <v>107.25188536375754</v>
      </c>
      <c r="AW435" s="4">
        <f t="shared" si="46"/>
        <v>108.38406075827635</v>
      </c>
      <c r="AX435" s="4">
        <f t="shared" si="46"/>
        <v>109.57044924528115</v>
      </c>
      <c r="AY435" s="4">
        <f t="shared" si="46"/>
        <v>110.79952885440214</v>
      </c>
      <c r="AZ435" s="4">
        <f t="shared" si="46"/>
        <v>112.06506498818543</v>
      </c>
      <c r="BA435" s="4">
        <f t="shared" si="46"/>
        <v>113.37822114778206</v>
      </c>
      <c r="BB435" s="4">
        <f t="shared" si="46"/>
        <v>114.76770135196773</v>
      </c>
      <c r="BC435" s="61">
        <f t="shared" si="46"/>
        <v>116.28004650017701</v>
      </c>
    </row>
    <row r="436" spans="2:55" x14ac:dyDescent="0.25">
      <c r="B436" s="11"/>
      <c r="C436" s="4" t="s">
        <v>183</v>
      </c>
      <c r="D436" s="4"/>
      <c r="E436" s="4">
        <f>MMULT($G$59:$AM$59,C323:C355)/100</f>
        <v>1</v>
      </c>
      <c r="F436" s="4">
        <f t="shared" ref="F436:BC436" si="47">MMULT($G$59:$AM$59,D323:D355)/100</f>
        <v>0.98673457999999992</v>
      </c>
      <c r="G436" s="4">
        <f t="shared" si="47"/>
        <v>0.98027044990799994</v>
      </c>
      <c r="H436" s="4">
        <f t="shared" si="47"/>
        <v>0.97605688653576084</v>
      </c>
      <c r="I436" s="4">
        <f t="shared" si="47"/>
        <v>0.97373299232574451</v>
      </c>
      <c r="J436" s="4">
        <f t="shared" si="47"/>
        <v>0.97251824868862913</v>
      </c>
      <c r="K436" s="4">
        <f t="shared" si="47"/>
        <v>0.97202006296718324</v>
      </c>
      <c r="L436" s="4">
        <f t="shared" si="47"/>
        <v>0.97194290639745562</v>
      </c>
      <c r="M436" s="4">
        <f t="shared" si="47"/>
        <v>0.97188761217759223</v>
      </c>
      <c r="N436" s="4">
        <f t="shared" si="47"/>
        <v>0.97164396183722379</v>
      </c>
      <c r="O436" s="4">
        <f t="shared" si="47"/>
        <v>0.97111443538768616</v>
      </c>
      <c r="P436" s="4">
        <f t="shared" si="47"/>
        <v>0.97009607354039451</v>
      </c>
      <c r="Q436" s="4">
        <f t="shared" si="47"/>
        <v>0.96859438842685552</v>
      </c>
      <c r="R436" s="4">
        <f t="shared" si="47"/>
        <v>0.96652426242839962</v>
      </c>
      <c r="S436" s="4">
        <f t="shared" si="47"/>
        <v>0.96398837604114274</v>
      </c>
      <c r="T436" s="4">
        <f t="shared" si="47"/>
        <v>0.96109132026033517</v>
      </c>
      <c r="U436" s="4">
        <f t="shared" si="47"/>
        <v>0.95774795544080604</v>
      </c>
      <c r="V436" s="4">
        <f t="shared" si="47"/>
        <v>0.95415862785918137</v>
      </c>
      <c r="W436" s="4">
        <f t="shared" si="47"/>
        <v>0.95043308125183246</v>
      </c>
      <c r="X436" s="4">
        <f t="shared" si="47"/>
        <v>0.94667233569913511</v>
      </c>
      <c r="Y436" s="4">
        <f t="shared" si="47"/>
        <v>0.94291337272188347</v>
      </c>
      <c r="Z436" s="4">
        <f t="shared" si="47"/>
        <v>0.93938446240287776</v>
      </c>
      <c r="AA436" s="4">
        <f t="shared" si="47"/>
        <v>0.93614722756039126</v>
      </c>
      <c r="AB436" s="4">
        <f t="shared" si="47"/>
        <v>0.93338855060634041</v>
      </c>
      <c r="AC436" s="4">
        <f t="shared" si="47"/>
        <v>0.93122691387227119</v>
      </c>
      <c r="AD436" s="4">
        <f t="shared" si="47"/>
        <v>0.92965534501944025</v>
      </c>
      <c r="AE436" s="4">
        <f t="shared" si="47"/>
        <v>0.92905056492110971</v>
      </c>
      <c r="AF436" s="4">
        <f t="shared" si="47"/>
        <v>0.92944336792251503</v>
      </c>
      <c r="AG436" s="4">
        <f t="shared" si="47"/>
        <v>0.93105710446188628</v>
      </c>
      <c r="AH436" s="4">
        <f t="shared" si="47"/>
        <v>0.93434149069630679</v>
      </c>
      <c r="AI436" s="4">
        <f t="shared" si="47"/>
        <v>0.93968917265057461</v>
      </c>
      <c r="AJ436" s="4">
        <f t="shared" si="47"/>
        <v>0.9480196117671974</v>
      </c>
      <c r="AK436" s="4">
        <f t="shared" si="47"/>
        <v>0.96069466120115055</v>
      </c>
      <c r="AL436" s="4">
        <f t="shared" si="47"/>
        <v>0.97990290094256582</v>
      </c>
      <c r="AM436" s="4">
        <f t="shared" si="47"/>
        <v>0.97500811713479085</v>
      </c>
      <c r="AN436" s="4">
        <f t="shared" si="47"/>
        <v>0.97224212987437997</v>
      </c>
      <c r="AO436" s="4">
        <f t="shared" si="47"/>
        <v>0.97040726565709823</v>
      </c>
      <c r="AP436" s="4">
        <f t="shared" si="47"/>
        <v>0.96921839453072911</v>
      </c>
      <c r="AQ436" s="4">
        <f t="shared" si="47"/>
        <v>0.96836779344548507</v>
      </c>
      <c r="AR436" s="4">
        <f t="shared" si="47"/>
        <v>0.96764928080115065</v>
      </c>
      <c r="AS436" s="4">
        <f t="shared" si="47"/>
        <v>0.96689563573562498</v>
      </c>
      <c r="AT436" s="4">
        <f t="shared" si="47"/>
        <v>0.96596459706457083</v>
      </c>
      <c r="AU436" s="4">
        <f t="shared" si="47"/>
        <v>0.96477349690212866</v>
      </c>
      <c r="AV436" s="4">
        <f t="shared" si="47"/>
        <v>0.96327848577893083</v>
      </c>
      <c r="AW436" s="4">
        <f t="shared" si="47"/>
        <v>0.96144867587836846</v>
      </c>
      <c r="AX436" s="4">
        <f t="shared" si="47"/>
        <v>0.95930773463299202</v>
      </c>
      <c r="AY436" s="4">
        <f t="shared" si="47"/>
        <v>0.95689141101938258</v>
      </c>
      <c r="AZ436" s="4">
        <f t="shared" si="47"/>
        <v>0.95426973720018682</v>
      </c>
      <c r="BA436" s="4">
        <f t="shared" si="47"/>
        <v>0.95151511122578047</v>
      </c>
      <c r="BB436" s="4">
        <f t="shared" si="47"/>
        <v>0.94870046486397397</v>
      </c>
      <c r="BC436" s="4">
        <f t="shared" si="47"/>
        <v>0.94594474870220546</v>
      </c>
    </row>
    <row r="437" spans="2:55" x14ac:dyDescent="0.25">
      <c r="B437" s="11" t="s">
        <v>187</v>
      </c>
      <c r="C437" s="4" t="s">
        <v>174</v>
      </c>
      <c r="D437" s="4"/>
      <c r="E437" s="4">
        <f>0</f>
        <v>0</v>
      </c>
      <c r="F437" s="4">
        <f>D358</f>
        <v>0.57142857142856718</v>
      </c>
      <c r="G437" s="4">
        <f t="shared" ref="G437:BC437" si="48">E358</f>
        <v>0.57469387755102519</v>
      </c>
      <c r="H437" s="4">
        <f t="shared" si="48"/>
        <v>0.57797784256559182</v>
      </c>
      <c r="I437" s="4">
        <f t="shared" si="48"/>
        <v>0.58128057309455583</v>
      </c>
      <c r="J437" s="4">
        <f t="shared" si="48"/>
        <v>0.58460217636936451</v>
      </c>
      <c r="K437" s="4">
        <f t="shared" si="48"/>
        <v>0.58794276023433567</v>
      </c>
      <c r="L437" s="4">
        <f t="shared" si="48"/>
        <v>0.59130243314996533</v>
      </c>
      <c r="M437" s="4">
        <f t="shared" si="48"/>
        <v>0.59468130419653176</v>
      </c>
      <c r="N437" s="4">
        <f t="shared" si="48"/>
        <v>0.5980794830776508</v>
      </c>
      <c r="O437" s="4">
        <f t="shared" si="48"/>
        <v>0.60149708012382197</v>
      </c>
      <c r="P437" s="4">
        <f t="shared" si="48"/>
        <v>0.60493420629594408</v>
      </c>
      <c r="Q437" s="4">
        <f t="shared" si="48"/>
        <v>0.60839097318907109</v>
      </c>
      <c r="R437" s="4">
        <f t="shared" si="48"/>
        <v>0.61186749303587218</v>
      </c>
      <c r="S437" s="4">
        <f t="shared" si="48"/>
        <v>0.61536387871034814</v>
      </c>
      <c r="T437" s="4">
        <f t="shared" si="48"/>
        <v>0.61888024373156914</v>
      </c>
      <c r="U437" s="4">
        <f t="shared" si="48"/>
        <v>0.62241670226716483</v>
      </c>
      <c r="V437" s="4">
        <f t="shared" si="48"/>
        <v>0.62597336913726476</v>
      </c>
      <c r="W437" s="4">
        <f t="shared" si="48"/>
        <v>0.6295503598180523</v>
      </c>
      <c r="X437" s="4">
        <f t="shared" si="48"/>
        <v>0.63314779044558089</v>
      </c>
      <c r="Y437" s="4">
        <f t="shared" si="48"/>
        <v>0.63676577781956367</v>
      </c>
      <c r="Z437" s="4">
        <f t="shared" si="48"/>
        <v>0.64040443940708769</v>
      </c>
      <c r="AA437" s="4">
        <f t="shared" si="48"/>
        <v>0.64406389334656045</v>
      </c>
      <c r="AB437" s="4">
        <f t="shared" si="48"/>
        <v>0.64774425845141037</v>
      </c>
      <c r="AC437" s="4">
        <f t="shared" si="48"/>
        <v>0.65144565421397904</v>
      </c>
      <c r="AD437" s="4">
        <f t="shared" si="48"/>
        <v>0.6551682008094839</v>
      </c>
      <c r="AE437" s="4">
        <f t="shared" si="48"/>
        <v>0.65891201909983399</v>
      </c>
      <c r="AF437" s="4">
        <f t="shared" si="48"/>
        <v>0.66267723063754302</v>
      </c>
      <c r="AG437" s="4">
        <f t="shared" si="48"/>
        <v>0.66646395766975253</v>
      </c>
      <c r="AH437" s="4">
        <f t="shared" si="48"/>
        <v>0.67027232314216678</v>
      </c>
      <c r="AI437" s="4">
        <f t="shared" si="48"/>
        <v>0.67410245070296226</v>
      </c>
      <c r="AJ437" s="4">
        <f t="shared" si="48"/>
        <v>0.67795446470697807</v>
      </c>
      <c r="AK437" s="4">
        <f t="shared" si="48"/>
        <v>0.68182849021960457</v>
      </c>
      <c r="AL437" s="4">
        <f t="shared" si="48"/>
        <v>0.68572465302086005</v>
      </c>
      <c r="AM437" s="4">
        <f t="shared" si="48"/>
        <v>1.761071651038109</v>
      </c>
      <c r="AN437" s="4">
        <f t="shared" si="48"/>
        <v>1.6344002237379229</v>
      </c>
      <c r="AO437" s="4">
        <f t="shared" si="48"/>
        <v>4.649197596780307</v>
      </c>
      <c r="AP437" s="4">
        <f t="shared" si="48"/>
        <v>2.3289458843202975</v>
      </c>
      <c r="AQ437" s="4">
        <f t="shared" si="48"/>
        <v>2.8323478454338864</v>
      </c>
      <c r="AR437" s="4">
        <f t="shared" si="48"/>
        <v>3.3420172959550181</v>
      </c>
      <c r="AS437" s="4">
        <f t="shared" si="48"/>
        <v>3.8583089127536634</v>
      </c>
      <c r="AT437" s="4">
        <f t="shared" si="48"/>
        <v>4.3807737851315078</v>
      </c>
      <c r="AU437" s="4">
        <f t="shared" si="48"/>
        <v>4.9097300135416706</v>
      </c>
      <c r="AV437" s="4">
        <f t="shared" si="48"/>
        <v>5.4456485048177594</v>
      </c>
      <c r="AW437" s="4">
        <f t="shared" si="48"/>
        <v>5.9892238914440084</v>
      </c>
      <c r="AX437" s="4">
        <f t="shared" si="48"/>
        <v>6.5414847953429911</v>
      </c>
      <c r="AY437" s="4">
        <f t="shared" si="48"/>
        <v>7.1040093676501206</v>
      </c>
      <c r="AZ437" s="4">
        <f t="shared" si="48"/>
        <v>7.679350036376662</v>
      </c>
      <c r="BA437" s="4">
        <f t="shared" si="48"/>
        <v>8.2719900358706102</v>
      </c>
      <c r="BB437" s="4">
        <f t="shared" si="48"/>
        <v>8.8908891665583472</v>
      </c>
      <c r="BC437" s="61">
        <f t="shared" si="48"/>
        <v>9.5583707728500737</v>
      </c>
    </row>
    <row r="438" spans="2:55" x14ac:dyDescent="0.25">
      <c r="B438" s="11"/>
      <c r="C438" s="4" t="s">
        <v>182</v>
      </c>
      <c r="D438" s="4"/>
      <c r="E438" s="4">
        <f>0</f>
        <v>0</v>
      </c>
      <c r="F438" s="4">
        <f>E438+F437</f>
        <v>0.57142857142856718</v>
      </c>
      <c r="G438" s="4">
        <f t="shared" ref="G438:BC438" si="49">F438+G437</f>
        <v>1.1461224489795923</v>
      </c>
      <c r="H438" s="4">
        <f t="shared" si="49"/>
        <v>1.724100291545184</v>
      </c>
      <c r="I438" s="4">
        <f t="shared" si="49"/>
        <v>2.3053808646397398</v>
      </c>
      <c r="J438" s="4">
        <f t="shared" si="49"/>
        <v>2.8899830410091045</v>
      </c>
      <c r="K438" s="4">
        <f t="shared" si="49"/>
        <v>3.4779258012434404</v>
      </c>
      <c r="L438" s="4">
        <f t="shared" si="49"/>
        <v>4.0692282343934059</v>
      </c>
      <c r="M438" s="4">
        <f t="shared" si="49"/>
        <v>4.6639095385899374</v>
      </c>
      <c r="N438" s="4">
        <f t="shared" si="49"/>
        <v>5.2619890216675884</v>
      </c>
      <c r="O438" s="4">
        <f t="shared" si="49"/>
        <v>5.8634861017914108</v>
      </c>
      <c r="P438" s="4">
        <f t="shared" si="49"/>
        <v>6.4684203080873548</v>
      </c>
      <c r="Q438" s="4">
        <f t="shared" si="49"/>
        <v>7.0768112812764254</v>
      </c>
      <c r="R438" s="4">
        <f t="shared" si="49"/>
        <v>7.6886787743122973</v>
      </c>
      <c r="S438" s="4">
        <f t="shared" si="49"/>
        <v>8.3040426530226448</v>
      </c>
      <c r="T438" s="4">
        <f t="shared" si="49"/>
        <v>8.9229228967542138</v>
      </c>
      <c r="U438" s="4">
        <f t="shared" si="49"/>
        <v>9.5453395990213785</v>
      </c>
      <c r="V438" s="4">
        <f t="shared" si="49"/>
        <v>10.171312968158643</v>
      </c>
      <c r="W438" s="4">
        <f t="shared" si="49"/>
        <v>10.800863327976696</v>
      </c>
      <c r="X438" s="4">
        <f t="shared" si="49"/>
        <v>11.434011118422276</v>
      </c>
      <c r="Y438" s="4">
        <f t="shared" si="49"/>
        <v>12.07077689624184</v>
      </c>
      <c r="Z438" s="4">
        <f t="shared" si="49"/>
        <v>12.711181335648927</v>
      </c>
      <c r="AA438" s="4">
        <f t="shared" si="49"/>
        <v>13.355245228995487</v>
      </c>
      <c r="AB438" s="4">
        <f t="shared" si="49"/>
        <v>14.002989487446898</v>
      </c>
      <c r="AC438" s="4">
        <f t="shared" si="49"/>
        <v>14.654435141660878</v>
      </c>
      <c r="AD438" s="4">
        <f t="shared" si="49"/>
        <v>15.309603342470362</v>
      </c>
      <c r="AE438" s="4">
        <f t="shared" si="49"/>
        <v>15.968515361570196</v>
      </c>
      <c r="AF438" s="4">
        <f t="shared" si="49"/>
        <v>16.631192592207739</v>
      </c>
      <c r="AG438" s="4">
        <f t="shared" si="49"/>
        <v>17.297656549877491</v>
      </c>
      <c r="AH438" s="4">
        <f t="shared" si="49"/>
        <v>17.967928873019659</v>
      </c>
      <c r="AI438" s="4">
        <f t="shared" si="49"/>
        <v>18.64203132372262</v>
      </c>
      <c r="AJ438" s="4">
        <f t="shared" si="49"/>
        <v>19.319985788429598</v>
      </c>
      <c r="AK438" s="4">
        <f t="shared" si="49"/>
        <v>20.001814278649203</v>
      </c>
      <c r="AL438" s="4">
        <f t="shared" si="49"/>
        <v>20.687538931670062</v>
      </c>
      <c r="AM438" s="4">
        <f t="shared" si="49"/>
        <v>22.44861058270817</v>
      </c>
      <c r="AN438" s="4">
        <f t="shared" si="49"/>
        <v>24.083010806446094</v>
      </c>
      <c r="AO438" s="4">
        <f t="shared" si="49"/>
        <v>28.732208403226402</v>
      </c>
      <c r="AP438" s="4">
        <f t="shared" si="49"/>
        <v>31.061154287546699</v>
      </c>
      <c r="AQ438" s="4">
        <f t="shared" si="49"/>
        <v>33.893502132980586</v>
      </c>
      <c r="AR438" s="4">
        <f t="shared" si="49"/>
        <v>37.235519428935604</v>
      </c>
      <c r="AS438" s="4">
        <f t="shared" si="49"/>
        <v>41.093828341689267</v>
      </c>
      <c r="AT438" s="4">
        <f t="shared" si="49"/>
        <v>45.474602126820777</v>
      </c>
      <c r="AU438" s="4">
        <f t="shared" si="49"/>
        <v>50.384332140362446</v>
      </c>
      <c r="AV438" s="4">
        <f t="shared" si="49"/>
        <v>55.829980645180207</v>
      </c>
      <c r="AW438" s="4">
        <f t="shared" si="49"/>
        <v>61.819204536624213</v>
      </c>
      <c r="AX438" s="4">
        <f t="shared" si="49"/>
        <v>68.360689331967208</v>
      </c>
      <c r="AY438" s="4">
        <f t="shared" si="49"/>
        <v>75.46469869961733</v>
      </c>
      <c r="AZ438" s="4">
        <f t="shared" si="49"/>
        <v>83.144048735993991</v>
      </c>
      <c r="BA438" s="4">
        <f t="shared" si="49"/>
        <v>91.416038771864606</v>
      </c>
      <c r="BB438" s="4">
        <f t="shared" si="49"/>
        <v>100.30692793842296</v>
      </c>
      <c r="BC438" s="61">
        <f t="shared" si="49"/>
        <v>109.86529871127303</v>
      </c>
    </row>
    <row r="439" spans="2:55" ht="15.75" thickBot="1" x14ac:dyDescent="0.3">
      <c r="B439" s="12"/>
      <c r="C439" s="5" t="s">
        <v>183</v>
      </c>
      <c r="D439" s="5"/>
      <c r="E439" s="5">
        <f>MMULT($G$60:$AK$60,C358:C388)/100</f>
        <v>1</v>
      </c>
      <c r="F439" s="5">
        <f t="shared" ref="F439:BC439" si="50">MMULT($G$60:$AK$60,D358:D388)/100</f>
        <v>1</v>
      </c>
      <c r="G439" s="5">
        <f t="shared" si="50"/>
        <v>0.99011428571428572</v>
      </c>
      <c r="H439" s="5">
        <f t="shared" si="50"/>
        <v>0.98028636734693875</v>
      </c>
      <c r="I439" s="5">
        <f t="shared" si="50"/>
        <v>0.98028800373177849</v>
      </c>
      <c r="J439" s="5">
        <f t="shared" si="50"/>
        <v>0.97057536375310294</v>
      </c>
      <c r="K439" s="5">
        <f t="shared" si="50"/>
        <v>0.96092150868883475</v>
      </c>
      <c r="L439" s="5">
        <f t="shared" si="50"/>
        <v>0.96092677445277108</v>
      </c>
      <c r="M439" s="5">
        <f t="shared" si="50"/>
        <v>0.95138921316392977</v>
      </c>
      <c r="N439" s="5">
        <f t="shared" si="50"/>
        <v>0.94191143723915216</v>
      </c>
      <c r="O439" s="5">
        <f t="shared" si="50"/>
        <v>0.93249378830909024</v>
      </c>
      <c r="P439" s="5">
        <f t="shared" si="50"/>
        <v>0.92501089567085648</v>
      </c>
      <c r="Q439" s="5">
        <f t="shared" si="50"/>
        <v>0.91757667221754702</v>
      </c>
      <c r="R439" s="5">
        <f t="shared" si="50"/>
        <v>0.91019139605879007</v>
      </c>
      <c r="S439" s="5">
        <f t="shared" si="50"/>
        <v>0.90285534689341163</v>
      </c>
      <c r="T439" s="5">
        <f t="shared" si="50"/>
        <v>0.89556880601851685</v>
      </c>
      <c r="U439" s="5">
        <f t="shared" si="50"/>
        <v>0.88833205633862278</v>
      </c>
      <c r="V439" s="5">
        <f t="shared" si="50"/>
        <v>0.88114538237484352</v>
      </c>
      <c r="W439" s="5">
        <f t="shared" si="50"/>
        <v>0.87400907027412833</v>
      </c>
      <c r="X439" s="5">
        <f t="shared" si="50"/>
        <v>0.86692340781855193</v>
      </c>
      <c r="Y439" s="5">
        <f t="shared" si="50"/>
        <v>0.85988868443465794</v>
      </c>
      <c r="Z439" s="5">
        <f t="shared" si="50"/>
        <v>0.8533451912028559</v>
      </c>
      <c r="AA439" s="5">
        <f t="shared" si="50"/>
        <v>0.84685002086687222</v>
      </c>
      <c r="AB439" s="5">
        <f t="shared" si="50"/>
        <v>0.84040344955754009</v>
      </c>
      <c r="AC439" s="5">
        <f t="shared" si="50"/>
        <v>0.83400575498358309</v>
      </c>
      <c r="AD439" s="5">
        <f t="shared" si="50"/>
        <v>0.82765721644063206</v>
      </c>
      <c r="AE439" s="5">
        <f t="shared" si="50"/>
        <v>0.82135811482029286</v>
      </c>
      <c r="AF439" s="5">
        <f t="shared" si="50"/>
        <v>0.81510873261926586</v>
      </c>
      <c r="AG439" s="5">
        <f t="shared" si="50"/>
        <v>0.80890935394851893</v>
      </c>
      <c r="AH439" s="5">
        <f t="shared" si="50"/>
        <v>0.80276026454251037</v>
      </c>
      <c r="AI439" s="5">
        <f t="shared" si="50"/>
        <v>0.79666175176846754</v>
      </c>
      <c r="AJ439" s="5">
        <f t="shared" si="50"/>
        <v>0.15907124749285903</v>
      </c>
      <c r="AK439" s="5">
        <f t="shared" si="50"/>
        <v>0.1599802260499612</v>
      </c>
      <c r="AL439" s="5">
        <f t="shared" si="50"/>
        <v>0.16089439877024669</v>
      </c>
      <c r="AM439" s="5">
        <f t="shared" si="50"/>
        <v>0.1725280810489338</v>
      </c>
      <c r="AN439" s="5">
        <f t="shared" si="50"/>
        <v>0.18279967008349904</v>
      </c>
      <c r="AO439" s="5">
        <f t="shared" si="50"/>
        <v>0.22302520389840808</v>
      </c>
      <c r="AP439" s="5">
        <f t="shared" si="50"/>
        <v>0.23969608413884444</v>
      </c>
      <c r="AQ439" s="5">
        <f t="shared" si="50"/>
        <v>0.26098959036362179</v>
      </c>
      <c r="AR439" s="5">
        <f t="shared" si="50"/>
        <v>0.28705587704436292</v>
      </c>
      <c r="AS439" s="5">
        <f t="shared" si="50"/>
        <v>0.31819160271880814</v>
      </c>
      <c r="AT439" s="5">
        <f t="shared" si="50"/>
        <v>0.35396129712481006</v>
      </c>
      <c r="AU439" s="5">
        <f t="shared" si="50"/>
        <v>0.39451364903070213</v>
      </c>
      <c r="AV439" s="5">
        <f t="shared" si="50"/>
        <v>0.44014241219692901</v>
      </c>
      <c r="AW439" s="5">
        <f t="shared" si="50"/>
        <v>0.49033233230698881</v>
      </c>
      <c r="AX439" s="5">
        <f t="shared" si="50"/>
        <v>0.54538423583669104</v>
      </c>
      <c r="AY439" s="5">
        <f t="shared" si="50"/>
        <v>0.60531925818300503</v>
      </c>
      <c r="AZ439" s="5">
        <f t="shared" si="50"/>
        <v>0.67024221522185923</v>
      </c>
      <c r="BA439" s="5">
        <f t="shared" si="50"/>
        <v>0.74020097145455888</v>
      </c>
      <c r="BB439" s="5">
        <f t="shared" si="50"/>
        <v>0.81538495184621096</v>
      </c>
      <c r="BC439" s="62">
        <f t="shared" si="50"/>
        <v>0.89620445303754981</v>
      </c>
    </row>
  </sheetData>
  <mergeCells count="80">
    <mergeCell ref="B287:I287"/>
    <mergeCell ref="B322:I322"/>
    <mergeCell ref="B357:I357"/>
    <mergeCell ref="B412:D412"/>
    <mergeCell ref="B411:I411"/>
    <mergeCell ref="B112:I112"/>
    <mergeCell ref="B147:I147"/>
    <mergeCell ref="B182:I182"/>
    <mergeCell ref="B217:I217"/>
    <mergeCell ref="B252:I252"/>
    <mergeCell ref="B75:I75"/>
    <mergeCell ref="B76:F76"/>
    <mergeCell ref="G76:I76"/>
    <mergeCell ref="B73:F73"/>
    <mergeCell ref="B60:F60"/>
    <mergeCell ref="B62:I62"/>
    <mergeCell ref="B63:F63"/>
    <mergeCell ref="B65:F65"/>
    <mergeCell ref="B66:F66"/>
    <mergeCell ref="B67:F67"/>
    <mergeCell ref="B64:F64"/>
    <mergeCell ref="B68:F68"/>
    <mergeCell ref="B69:F69"/>
    <mergeCell ref="B70:F70"/>
    <mergeCell ref="B71:F71"/>
    <mergeCell ref="B72:F72"/>
    <mergeCell ref="B59:F59"/>
    <mergeCell ref="B47:F47"/>
    <mergeCell ref="B48:F48"/>
    <mergeCell ref="B50:I50"/>
    <mergeCell ref="B51:F51"/>
    <mergeCell ref="B52:F52"/>
    <mergeCell ref="B53:F53"/>
    <mergeCell ref="B54:F54"/>
    <mergeCell ref="B55:F55"/>
    <mergeCell ref="B56:F56"/>
    <mergeCell ref="B57:F57"/>
    <mergeCell ref="B58:F58"/>
    <mergeCell ref="B46:F46"/>
    <mergeCell ref="B34:F34"/>
    <mergeCell ref="B35:F35"/>
    <mergeCell ref="B36:F36"/>
    <mergeCell ref="B38:I38"/>
    <mergeCell ref="B39:F39"/>
    <mergeCell ref="B40:F40"/>
    <mergeCell ref="B41:F41"/>
    <mergeCell ref="B42:F42"/>
    <mergeCell ref="B43:F43"/>
    <mergeCell ref="B44:F44"/>
    <mergeCell ref="B45:F45"/>
    <mergeCell ref="B33:F33"/>
    <mergeCell ref="B21:F21"/>
    <mergeCell ref="B22:F22"/>
    <mergeCell ref="B23:F23"/>
    <mergeCell ref="B24:F24"/>
    <mergeCell ref="B26:I26"/>
    <mergeCell ref="B27:F27"/>
    <mergeCell ref="B28:F28"/>
    <mergeCell ref="B29:F29"/>
    <mergeCell ref="B30:F30"/>
    <mergeCell ref="B31:F31"/>
    <mergeCell ref="B32:F32"/>
    <mergeCell ref="B20:F20"/>
    <mergeCell ref="B10:F10"/>
    <mergeCell ref="B11:F11"/>
    <mergeCell ref="B12:F12"/>
    <mergeCell ref="B3:F3"/>
    <mergeCell ref="B15:F15"/>
    <mergeCell ref="B16:F16"/>
    <mergeCell ref="B17:F17"/>
    <mergeCell ref="B18:F18"/>
    <mergeCell ref="B19:F19"/>
    <mergeCell ref="B2:I2"/>
    <mergeCell ref="B14:I14"/>
    <mergeCell ref="B4:F4"/>
    <mergeCell ref="B5:F5"/>
    <mergeCell ref="B6:F6"/>
    <mergeCell ref="B7:F7"/>
    <mergeCell ref="B8:F8"/>
    <mergeCell ref="B9:F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Maintenance Préventive</vt:lpstr>
      <vt:lpstr>Calculs préventive</vt:lpstr>
      <vt:lpstr>Maintenance Mixte</vt:lpstr>
      <vt:lpstr>Calculs Mixte</vt:lpstr>
      <vt:lpstr>Liste Mixte</vt:lpstr>
      <vt:lpstr>Liste Préventive</vt:lpstr>
      <vt:lpstr>Tables de calculs</vt:lpstr>
      <vt:lpstr>Types de lampes</vt:lpstr>
    </vt:vector>
  </TitlesOfParts>
  <Company>Université Catholique de Louvain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Prignon</dc:creator>
  <cp:lastModifiedBy>Sylvie Rouche</cp:lastModifiedBy>
  <dcterms:created xsi:type="dcterms:W3CDTF">2016-09-19T12:49:06Z</dcterms:created>
  <dcterms:modified xsi:type="dcterms:W3CDTF">2019-05-14T08:47:29Z</dcterms:modified>
</cp:coreProperties>
</file>