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rouche\Desktop\energie+\fichiers_xls\"/>
    </mc:Choice>
  </mc:AlternateContent>
  <bookViews>
    <workbookView xWindow="0" yWindow="0" windowWidth="10800" windowHeight="11610"/>
  </bookViews>
  <sheets>
    <sheet name="PV" sheetId="3" r:id="rId1"/>
    <sheet name="Facteur correctif" sheetId="2" r:id="rId2"/>
  </sheets>
  <definedNames>
    <definedName name="Inclinaison">PV!$D$10</definedName>
    <definedName name="Orientation">PV!$D$9</definedName>
  </definedNames>
  <calcPr calcId="152511"/>
</workbook>
</file>

<file path=xl/calcChain.xml><?xml version="1.0" encoding="utf-8"?>
<calcChain xmlns="http://schemas.openxmlformats.org/spreadsheetml/2006/main">
  <c r="D29" i="3" l="1"/>
  <c r="F11" i="3"/>
  <c r="N14" i="3"/>
  <c r="N13" i="3"/>
  <c r="N11" i="3"/>
  <c r="E15" i="3"/>
  <c r="D13" i="3"/>
  <c r="D16" i="3" s="1"/>
  <c r="D33" i="3" l="1"/>
  <c r="D23" i="3"/>
  <c r="D17" i="3"/>
  <c r="D32" i="3" l="1"/>
  <c r="D30" i="3"/>
  <c r="D31" i="3" s="1"/>
</calcChain>
</file>

<file path=xl/comments1.xml><?xml version="1.0" encoding="utf-8"?>
<comments xmlns="http://schemas.openxmlformats.org/spreadsheetml/2006/main">
  <authors>
    <author>Olivier</author>
    <author>SIWS</author>
    <author>climat14</author>
  </authors>
  <commentList>
    <comment ref="D6" authorId="0" shapeId="0">
      <text>
        <r>
          <rPr>
            <sz val="9"/>
            <color indexed="81"/>
            <rFont val="Tahoma"/>
            <family val="2"/>
          </rPr>
          <t xml:space="preserve">A lire
</t>
        </r>
      </text>
    </comment>
    <comment ref="B12" authorId="0" shapeId="0">
      <text>
        <r>
          <rPr>
            <sz val="9"/>
            <color indexed="81"/>
            <rFont val="Tahoma"/>
            <family val="2"/>
          </rPr>
          <t xml:space="preserve">Valeur valable pour la Belgique.
</t>
        </r>
      </text>
    </comment>
    <comment ref="B13" authorId="0" shapeId="0">
      <text>
        <r>
          <rPr>
            <i/>
            <sz val="9"/>
            <color indexed="81"/>
            <rFont val="Tahoma"/>
            <family val="2"/>
          </rPr>
          <t>Source EF4: facilitateur photovoltaïque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4" authorId="0" shapeId="0">
      <text>
        <r>
          <rPr>
            <i/>
            <sz val="9"/>
            <color indexed="81"/>
            <rFont val="Tahoma"/>
            <family val="2"/>
          </rPr>
          <t xml:space="preserve">Valeurs comprises entre 0 et 1 (1=sans ombre)
</t>
        </r>
      </text>
    </comment>
    <comment ref="B15" authorId="0" shapeId="0">
      <text>
        <r>
          <rPr>
            <b/>
            <sz val="9"/>
            <color indexed="81"/>
            <rFont val="Tahoma"/>
            <family val="2"/>
          </rPr>
          <t>L'orientation et l'inclinaison indiquées n'ont pas d'influence.</t>
        </r>
      </text>
    </comment>
    <comment ref="B20" authorId="0" shapeId="0">
      <text>
        <r>
          <rPr>
            <i/>
            <sz val="9"/>
            <color indexed="81"/>
            <rFont val="Tahoma"/>
            <family val="2"/>
          </rPr>
          <t>En général entre 1,3 et 2,5€ Wc HTVA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1" authorId="0" shapeId="0">
      <text>
        <r>
          <rPr>
            <i/>
            <sz val="9"/>
            <color indexed="81"/>
            <rFont val="Tahoma"/>
            <family val="2"/>
          </rPr>
          <t>Obligatoire pour les installations de plus de 10kVA. Coût approximatif entre 2000 et 10000€.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3" authorId="1" shapeId="0">
      <text>
        <r>
          <rPr>
            <sz val="9"/>
            <color indexed="81"/>
            <rFont val="Tahoma"/>
            <family val="2"/>
          </rPr>
          <t xml:space="preserve">Pour plus d'infos sur les primes: voir site de la CWAPE www.cwape.be ou site du facilitateur photovoltaïque www.ef4.be
</t>
        </r>
      </text>
    </comment>
    <comment ref="B24" authorId="0" shapeId="0">
      <text>
        <r>
          <rPr>
            <sz val="9"/>
            <color indexed="81"/>
            <rFont val="Tahoma"/>
            <family val="2"/>
          </rPr>
          <t xml:space="preserve">Pour plus d'infos sur les primes: Voir site de la CWAPE </t>
        </r>
        <r>
          <rPr>
            <i/>
            <sz val="9"/>
            <color indexed="81"/>
            <rFont val="Tahoma"/>
            <family val="2"/>
          </rPr>
          <t xml:space="preserve">www.cwape.be </t>
        </r>
        <r>
          <rPr>
            <sz val="9"/>
            <color indexed="81"/>
            <rFont val="Tahoma"/>
            <family val="2"/>
          </rPr>
          <t xml:space="preserve">ou site du facilitateur photovoltaïque </t>
        </r>
        <r>
          <rPr>
            <i/>
            <sz val="9"/>
            <color indexed="81"/>
            <rFont val="Tahoma"/>
            <family val="2"/>
          </rPr>
          <t>www.ef4.be</t>
        </r>
      </text>
    </comment>
    <comment ref="B25" authorId="0" shapeId="0">
      <text>
        <r>
          <rPr>
            <i/>
            <sz val="9"/>
            <color indexed="81"/>
            <rFont val="Tahoma"/>
            <family val="2"/>
          </rPr>
          <t xml:space="preserve">Valeurs entre 0 et 100 
100=production inférieure à la consommation 
Pour les installations de &lt;10kVA: bilan annuel
Pour les installations de &gt;10kVA: bilan instantané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6" authorId="0" shapeId="0">
      <text>
        <r>
          <rPr>
            <i/>
            <sz val="9"/>
            <color indexed="81"/>
            <rFont val="Tahoma"/>
            <family val="2"/>
          </rPr>
          <t>Valorisation par revente de l'énergie non autoconsommée.
Généralement compris entre 0,035 et 0,055 €/kWh
Pour les petites  installations (&lt; 10kVA),  pas de revente "principe du netmetering".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2" shapeId="0">
      <text>
        <r>
          <rPr>
            <sz val="9"/>
            <color indexed="81"/>
            <rFont val="Tahoma"/>
            <family val="2"/>
          </rPr>
          <t xml:space="preserve">Facteur de conversion de 0,456kg de CO2 par kWh électrique économisé en Energie primaire
</t>
        </r>
        <r>
          <rPr>
            <i/>
            <sz val="9"/>
            <color indexed="81"/>
            <rFont val="Tahoma"/>
            <family val="2"/>
          </rPr>
          <t>Source CWAPE</t>
        </r>
      </text>
    </comment>
  </commentList>
</comments>
</file>

<file path=xl/sharedStrings.xml><?xml version="1.0" encoding="utf-8"?>
<sst xmlns="http://schemas.openxmlformats.org/spreadsheetml/2006/main" count="71" uniqueCount="52">
  <si>
    <t>Puissance installée</t>
  </si>
  <si>
    <t>[kWc]</t>
  </si>
  <si>
    <t>[kWh/kWc.a]</t>
  </si>
  <si>
    <t>Facteur de réduction inclinaison/orientation</t>
  </si>
  <si>
    <t>Facteur de réduction ombrage</t>
  </si>
  <si>
    <t>[-]</t>
  </si>
  <si>
    <t>Est</t>
  </si>
  <si>
    <t>Sud-est</t>
  </si>
  <si>
    <t>Sud</t>
  </si>
  <si>
    <t>Sud-ouest</t>
  </si>
  <si>
    <t>Ouest</t>
  </si>
  <si>
    <t>Inclinaison [°]</t>
  </si>
  <si>
    <t>Orientation</t>
  </si>
  <si>
    <t>Configuration de l'installation</t>
  </si>
  <si>
    <t>Inclinaison</t>
  </si>
  <si>
    <t>[°]</t>
  </si>
  <si>
    <t>Production électrique attendue</t>
  </si>
  <si>
    <t>Temps de retour simple</t>
  </si>
  <si>
    <t>[€]</t>
  </si>
  <si>
    <t>[%]</t>
  </si>
  <si>
    <t>[années]</t>
  </si>
  <si>
    <t>[kWh/an]</t>
  </si>
  <si>
    <t>Production électrique attendue par kWc</t>
  </si>
  <si>
    <t>MWh/kWc</t>
  </si>
  <si>
    <t>Durée de vie de l'installation</t>
  </si>
  <si>
    <t>[€/kWh]</t>
  </si>
  <si>
    <t>Coût total de l'installation</t>
  </si>
  <si>
    <t>Coût de l'étude de faisabilité</t>
  </si>
  <si>
    <t>Calcul économique</t>
  </si>
  <si>
    <t>Valeurs à introduire</t>
  </si>
  <si>
    <t>Résultats intermédiaires</t>
  </si>
  <si>
    <t>Résultats</t>
  </si>
  <si>
    <t>Coût du kWh produit</t>
  </si>
  <si>
    <t>Estimation de production et de rentabilité d'une installation photovoltaïque raccordée au réseau</t>
  </si>
  <si>
    <t>Production attendue par kWc sous conditions optimales</t>
  </si>
  <si>
    <t>Commentaires à lire</t>
  </si>
  <si>
    <t>oui</t>
  </si>
  <si>
    <t>non</t>
  </si>
  <si>
    <t>Suiveur solaire à deux axes</t>
  </si>
  <si>
    <t>Calcul caché suiveur solaire</t>
  </si>
  <si>
    <t>Prix de revente du kWh électrique</t>
  </si>
  <si>
    <t>Prix d'achat du kWh électrique</t>
  </si>
  <si>
    <t xml:space="preserve">Part d'autoconsommation </t>
  </si>
  <si>
    <t>Emission de CO2 évitée</t>
  </si>
  <si>
    <t>[tonnes/an]</t>
  </si>
  <si>
    <t>Coût de l'installation</t>
  </si>
  <si>
    <t>[€/Wc]</t>
  </si>
  <si>
    <t>Subsides annuels perçus (certificats verts)</t>
  </si>
  <si>
    <r>
      <t xml:space="preserve">Gains annuels </t>
    </r>
    <r>
      <rPr>
        <i/>
        <sz val="11"/>
        <color indexed="8"/>
        <rFont val="Calibri"/>
        <family val="2"/>
      </rPr>
      <t>(durant la période d'octroi des subsides)</t>
    </r>
  </si>
  <si>
    <t>Energie+ -Architecture et Climat-UCL-2014</t>
  </si>
  <si>
    <t>Subsides à l'installation</t>
  </si>
  <si>
    <t>Durée d'octroi des primes annuelles (certificats verts)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</si>
</sst>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00"/>
  </numFmts>
  <fonts count="1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9" tint="0.3999755851924192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9" fontId="0" fillId="0" borderId="0" xfId="0" applyNumberFormat="1" applyBorder="1"/>
    <xf numFmtId="9" fontId="0" fillId="0" borderId="1" xfId="0" applyNumberFormat="1" applyBorder="1"/>
    <xf numFmtId="9" fontId="7" fillId="2" borderId="0" xfId="0" applyNumberFormat="1" applyFont="1" applyFill="1" applyBorder="1"/>
    <xf numFmtId="9" fontId="0" fillId="0" borderId="2" xfId="0" applyNumberFormat="1" applyBorder="1"/>
    <xf numFmtId="9" fontId="0" fillId="0" borderId="3" xfId="0" applyNumberFormat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4" borderId="6" xfId="0" applyFill="1" applyBorder="1"/>
    <xf numFmtId="0" fontId="0" fillId="4" borderId="9" xfId="0" applyFill="1" applyBorder="1"/>
    <xf numFmtId="0" fontId="5" fillId="4" borderId="4" xfId="0" applyFont="1" applyFill="1" applyBorder="1"/>
    <xf numFmtId="0" fontId="5" fillId="0" borderId="0" xfId="0" applyFont="1" applyFill="1" applyBorder="1"/>
    <xf numFmtId="0" fontId="0" fillId="5" borderId="0" xfId="0" applyFill="1"/>
    <xf numFmtId="0" fontId="9" fillId="6" borderId="0" xfId="0" applyFont="1" applyFill="1"/>
    <xf numFmtId="0" fontId="10" fillId="7" borderId="0" xfId="0" applyFont="1" applyFill="1"/>
    <xf numFmtId="0" fontId="0" fillId="5" borderId="0" xfId="0" applyFill="1" applyBorder="1" applyAlignment="1">
      <alignment horizontal="right"/>
    </xf>
    <xf numFmtId="0" fontId="0" fillId="5" borderId="0" xfId="0" applyFill="1" applyBorder="1"/>
    <xf numFmtId="0" fontId="0" fillId="6" borderId="0" xfId="0" applyFill="1" applyBorder="1"/>
    <xf numFmtId="0" fontId="11" fillId="8" borderId="0" xfId="0" applyFont="1" applyFill="1"/>
    <xf numFmtId="0" fontId="0" fillId="8" borderId="0" xfId="0" applyFill="1"/>
    <xf numFmtId="0" fontId="9" fillId="8" borderId="0" xfId="0" applyFont="1" applyFill="1"/>
    <xf numFmtId="0" fontId="10" fillId="8" borderId="0" xfId="0" applyFont="1" applyFill="1"/>
    <xf numFmtId="0" fontId="0" fillId="8" borderId="0" xfId="0" applyFill="1" applyAlignment="1">
      <alignment horizontal="right"/>
    </xf>
    <xf numFmtId="0" fontId="0" fillId="8" borderId="1" xfId="0" applyFill="1" applyBorder="1" applyAlignment="1">
      <alignment horizontal="left"/>
    </xf>
    <xf numFmtId="0" fontId="10" fillId="8" borderId="1" xfId="0" applyFont="1" applyFill="1" applyBorder="1" applyAlignment="1">
      <alignment horizontal="left"/>
    </xf>
    <xf numFmtId="0" fontId="0" fillId="5" borderId="10" xfId="0" applyFill="1" applyBorder="1"/>
    <xf numFmtId="0" fontId="0" fillId="8" borderId="11" xfId="0" applyFill="1" applyBorder="1" applyAlignment="1">
      <alignment horizontal="left"/>
    </xf>
    <xf numFmtId="0" fontId="0" fillId="5" borderId="10" xfId="0" applyNumberFormat="1" applyFill="1" applyBorder="1" applyAlignment="1">
      <alignment horizontal="right"/>
    </xf>
    <xf numFmtId="0" fontId="10" fillId="8" borderId="12" xfId="0" applyFont="1" applyFill="1" applyBorder="1"/>
    <xf numFmtId="0" fontId="10" fillId="8" borderId="2" xfId="0" applyFont="1" applyFill="1" applyBorder="1"/>
    <xf numFmtId="0" fontId="10" fillId="7" borderId="2" xfId="0" applyFont="1" applyFill="1" applyBorder="1"/>
    <xf numFmtId="0" fontId="10" fillId="8" borderId="3" xfId="0" applyFont="1" applyFill="1" applyBorder="1" applyAlignment="1">
      <alignment horizontal="left"/>
    </xf>
    <xf numFmtId="0" fontId="7" fillId="7" borderId="13" xfId="0" applyFont="1" applyFill="1" applyBorder="1"/>
    <xf numFmtId="0" fontId="7" fillId="8" borderId="14" xfId="0" applyFont="1" applyFill="1" applyBorder="1" applyAlignment="1">
      <alignment horizontal="left"/>
    </xf>
    <xf numFmtId="0" fontId="5" fillId="8" borderId="0" xfId="0" applyFont="1" applyFill="1" applyBorder="1"/>
    <xf numFmtId="0" fontId="12" fillId="8" borderId="0" xfId="0" applyFont="1" applyFill="1"/>
    <xf numFmtId="2" fontId="13" fillId="7" borderId="0" xfId="0" applyNumberFormat="1" applyFont="1" applyFill="1" applyBorder="1" applyAlignment="1">
      <alignment horizontal="right"/>
    </xf>
    <xf numFmtId="172" fontId="7" fillId="7" borderId="0" xfId="0" applyNumberFormat="1" applyFont="1" applyFill="1" applyBorder="1"/>
    <xf numFmtId="0" fontId="13" fillId="8" borderId="1" xfId="0" applyFont="1" applyFill="1" applyBorder="1" applyAlignment="1">
      <alignment horizontal="left"/>
    </xf>
    <xf numFmtId="0" fontId="7" fillId="8" borderId="3" xfId="0" applyFont="1" applyFill="1" applyBorder="1"/>
    <xf numFmtId="0" fontId="7" fillId="8" borderId="1" xfId="0" applyFont="1" applyFill="1" applyBorder="1"/>
    <xf numFmtId="172" fontId="10" fillId="7" borderId="0" xfId="0" applyNumberFormat="1" applyFont="1" applyFill="1" applyBorder="1"/>
    <xf numFmtId="0" fontId="5" fillId="8" borderId="0" xfId="0" applyFont="1" applyFill="1"/>
    <xf numFmtId="0" fontId="6" fillId="8" borderId="1" xfId="0" applyFont="1" applyFill="1" applyBorder="1" applyAlignment="1">
      <alignment horizontal="left"/>
    </xf>
    <xf numFmtId="0" fontId="5" fillId="8" borderId="0" xfId="0" applyNumberFormat="1" applyFont="1" applyFill="1" applyBorder="1" applyAlignment="1">
      <alignment horizontal="right"/>
    </xf>
    <xf numFmtId="0" fontId="5" fillId="8" borderId="0" xfId="0" applyFont="1" applyFill="1" applyBorder="1" applyAlignment="1">
      <alignment horizontal="right"/>
    </xf>
    <xf numFmtId="0" fontId="8" fillId="8" borderId="0" xfId="0" applyFont="1" applyFill="1" applyBorder="1"/>
    <xf numFmtId="0" fontId="0" fillId="0" borderId="0" xfId="0" applyBorder="1"/>
    <xf numFmtId="0" fontId="7" fillId="0" borderId="0" xfId="0" applyFont="1" applyBorder="1"/>
    <xf numFmtId="0" fontId="12" fillId="0" borderId="0" xfId="0" applyFont="1" applyBorder="1"/>
    <xf numFmtId="2" fontId="7" fillId="7" borderId="2" xfId="0" applyNumberFormat="1" applyFont="1" applyFill="1" applyBorder="1"/>
    <xf numFmtId="0" fontId="7" fillId="7" borderId="0" xfId="0" applyFont="1" applyFill="1" applyBorder="1"/>
    <xf numFmtId="0" fontId="7" fillId="8" borderId="1" xfId="0" applyFont="1" applyFill="1" applyBorder="1" applyAlignment="1">
      <alignment horizontal="left"/>
    </xf>
    <xf numFmtId="0" fontId="5" fillId="0" borderId="0" xfId="0" applyFont="1" applyBorder="1"/>
    <xf numFmtId="0" fontId="10" fillId="7" borderId="0" xfId="0" applyFont="1" applyFill="1" applyBorder="1"/>
    <xf numFmtId="0" fontId="13" fillId="0" borderId="15" xfId="0" applyFont="1" applyBorder="1"/>
    <xf numFmtId="0" fontId="13" fillId="0" borderId="1" xfId="0" applyFont="1" applyBorder="1"/>
    <xf numFmtId="0" fontId="0" fillId="5" borderId="16" xfId="0" applyFill="1" applyBorder="1"/>
    <xf numFmtId="0" fontId="0" fillId="8" borderId="17" xfId="0" applyFill="1" applyBorder="1"/>
    <xf numFmtId="0" fontId="6" fillId="8" borderId="0" xfId="0" applyFont="1" applyFill="1"/>
    <xf numFmtId="2" fontId="0" fillId="5" borderId="0" xfId="0" applyNumberFormat="1" applyFill="1" applyBorder="1"/>
    <xf numFmtId="0" fontId="0" fillId="0" borderId="0" xfId="0" applyFill="1" applyBorder="1"/>
    <xf numFmtId="0" fontId="13" fillId="8" borderId="12" xfId="0" applyFont="1" applyFill="1" applyBorder="1" applyAlignment="1">
      <alignment horizontal="left"/>
    </xf>
    <xf numFmtId="0" fontId="13" fillId="8" borderId="2" xfId="0" applyFont="1" applyFill="1" applyBorder="1" applyAlignment="1">
      <alignment horizontal="left"/>
    </xf>
    <xf numFmtId="0" fontId="13" fillId="8" borderId="15" xfId="0" applyFont="1" applyFill="1" applyBorder="1" applyAlignment="1">
      <alignment horizontal="left"/>
    </xf>
    <xf numFmtId="0" fontId="13" fillId="8" borderId="0" xfId="0" applyFont="1" applyFill="1" applyBorder="1" applyAlignment="1">
      <alignment horizontal="left"/>
    </xf>
    <xf numFmtId="0" fontId="0" fillId="8" borderId="15" xfId="0" applyFont="1" applyFill="1" applyBorder="1" applyAlignment="1">
      <alignment horizontal="left"/>
    </xf>
    <xf numFmtId="0" fontId="0" fillId="8" borderId="0" xfId="0" applyFont="1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0" fontId="0" fillId="8" borderId="18" xfId="0" applyFill="1" applyBorder="1" applyAlignment="1">
      <alignment horizontal="left"/>
    </xf>
    <xf numFmtId="0" fontId="0" fillId="8" borderId="10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7" fillId="8" borderId="15" xfId="0" applyFont="1" applyFill="1" applyBorder="1" applyAlignment="1">
      <alignment horizontal="left"/>
    </xf>
    <xf numFmtId="0" fontId="7" fillId="8" borderId="0" xfId="0" applyFont="1" applyFill="1" applyBorder="1" applyAlignment="1">
      <alignment horizontal="left"/>
    </xf>
    <xf numFmtId="0" fontId="10" fillId="8" borderId="15" xfId="0" applyFont="1" applyFill="1" applyBorder="1" applyAlignment="1">
      <alignment horizontal="left"/>
    </xf>
    <xf numFmtId="0" fontId="10" fillId="8" borderId="0" xfId="0" applyFont="1" applyFill="1" applyBorder="1" applyAlignment="1">
      <alignment horizontal="left"/>
    </xf>
    <xf numFmtId="0" fontId="0" fillId="8" borderId="20" xfId="0" applyFill="1" applyBorder="1" applyAlignment="1">
      <alignment horizontal="left"/>
    </xf>
    <xf numFmtId="0" fontId="0" fillId="8" borderId="16" xfId="0" applyFill="1" applyBorder="1" applyAlignment="1">
      <alignment horizontal="left"/>
    </xf>
    <xf numFmtId="0" fontId="6" fillId="8" borderId="15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/>
    </xf>
    <xf numFmtId="0" fontId="14" fillId="3" borderId="7" xfId="0" applyFont="1" applyFill="1" applyBorder="1" applyAlignment="1">
      <alignment horizontal="left"/>
    </xf>
    <xf numFmtId="0" fontId="14" fillId="3" borderId="8" xfId="0" applyFont="1" applyFill="1" applyBorder="1" applyAlignment="1">
      <alignment horizontal="left"/>
    </xf>
    <xf numFmtId="0" fontId="7" fillId="8" borderId="19" xfId="0" applyFont="1" applyFill="1" applyBorder="1" applyAlignment="1">
      <alignment horizontal="left"/>
    </xf>
    <xf numFmtId="0" fontId="7" fillId="8" borderId="13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 vertical="center" textRotation="90"/>
    </xf>
    <xf numFmtId="0" fontId="8" fillId="4" borderId="5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/>
  <dimension ref="A1:N77"/>
  <sheetViews>
    <sheetView tabSelected="1" zoomScaleNormal="100" workbookViewId="0">
      <selection activeCell="B8" sqref="B8:E8"/>
    </sheetView>
  </sheetViews>
  <sheetFormatPr baseColWidth="10" defaultRowHeight="15" x14ac:dyDescent="0.25"/>
  <cols>
    <col min="1" max="1" width="3.85546875" style="22" customWidth="1"/>
    <col min="2" max="2" width="10.7109375" customWidth="1"/>
    <col min="3" max="3" width="65.42578125" customWidth="1"/>
    <col min="4" max="4" width="23" customWidth="1"/>
    <col min="5" max="5" width="22" customWidth="1"/>
    <col min="6" max="6" width="50" style="22" customWidth="1"/>
    <col min="7" max="14" width="11.42578125" style="22"/>
  </cols>
  <sheetData>
    <row r="1" spans="2:14" ht="21" x14ac:dyDescent="0.35">
      <c r="B1" s="21" t="s">
        <v>33</v>
      </c>
      <c r="C1" s="22"/>
      <c r="D1" s="22"/>
      <c r="E1" s="22"/>
    </row>
    <row r="2" spans="2:14" x14ac:dyDescent="0.25">
      <c r="B2" s="62"/>
      <c r="C2" s="22"/>
      <c r="D2" s="22"/>
      <c r="E2" s="22"/>
    </row>
    <row r="3" spans="2:14" x14ac:dyDescent="0.25">
      <c r="B3" s="22"/>
      <c r="C3" s="25" t="s">
        <v>29</v>
      </c>
      <c r="D3" s="15"/>
      <c r="E3" s="22"/>
    </row>
    <row r="4" spans="2:14" x14ac:dyDescent="0.25">
      <c r="B4" s="22"/>
      <c r="C4" s="25" t="s">
        <v>30</v>
      </c>
      <c r="D4" s="16"/>
      <c r="E4" s="22"/>
      <c r="N4" s="37"/>
    </row>
    <row r="5" spans="2:14" x14ac:dyDescent="0.25">
      <c r="B5" s="22"/>
      <c r="C5" s="25" t="s">
        <v>31</v>
      </c>
      <c r="D5" s="17"/>
      <c r="E5" s="22"/>
      <c r="N5" s="37"/>
    </row>
    <row r="6" spans="2:14" x14ac:dyDescent="0.25">
      <c r="B6" s="22"/>
      <c r="C6" s="25" t="s">
        <v>35</v>
      </c>
      <c r="D6" s="22"/>
      <c r="E6" s="22"/>
      <c r="N6" s="37"/>
    </row>
    <row r="7" spans="2:14" ht="15.75" thickBot="1" x14ac:dyDescent="0.3">
      <c r="B7" s="22"/>
      <c r="C7" s="25"/>
      <c r="D7" s="22"/>
      <c r="E7" s="22"/>
      <c r="N7" s="37"/>
    </row>
    <row r="8" spans="2:14" ht="16.5" thickBot="1" x14ac:dyDescent="0.3">
      <c r="B8" s="82" t="s">
        <v>13</v>
      </c>
      <c r="C8" s="83"/>
      <c r="D8" s="83"/>
      <c r="E8" s="84"/>
      <c r="N8" s="37" t="s">
        <v>39</v>
      </c>
    </row>
    <row r="9" spans="2:14" x14ac:dyDescent="0.25">
      <c r="B9" s="72" t="s">
        <v>12</v>
      </c>
      <c r="C9" s="73"/>
      <c r="D9" s="30" t="s">
        <v>7</v>
      </c>
      <c r="E9" s="29" t="s">
        <v>5</v>
      </c>
      <c r="I9" s="23"/>
      <c r="N9" s="47" t="s">
        <v>8</v>
      </c>
    </row>
    <row r="10" spans="2:14" x14ac:dyDescent="0.25">
      <c r="B10" s="71" t="s">
        <v>14</v>
      </c>
      <c r="C10" s="74"/>
      <c r="D10" s="18">
        <v>50</v>
      </c>
      <c r="E10" s="26" t="s">
        <v>15</v>
      </c>
      <c r="I10" s="24"/>
      <c r="N10" s="48">
        <v>35</v>
      </c>
    </row>
    <row r="11" spans="2:14" ht="12.75" customHeight="1" x14ac:dyDescent="0.25">
      <c r="B11" s="69" t="s">
        <v>0</v>
      </c>
      <c r="C11" s="70"/>
      <c r="D11" s="19">
        <v>12</v>
      </c>
      <c r="E11" s="26" t="s">
        <v>1</v>
      </c>
      <c r="F11" s="81" t="str">
        <f>IF(D11&lt;10, "Le nombre de certificats verts calculé n'est valable que pour les installations de plus de 10kW. Les résultats économiques ne sont donc pas corrects pour les installations de plus faible puissance.","")</f>
        <v/>
      </c>
      <c r="H11" s="45"/>
      <c r="I11" s="45" t="s">
        <v>36</v>
      </c>
      <c r="N11" s="37">
        <f>D11</f>
        <v>12</v>
      </c>
    </row>
    <row r="12" spans="2:14" x14ac:dyDescent="0.25">
      <c r="B12" s="71" t="s">
        <v>34</v>
      </c>
      <c r="C12" s="70"/>
      <c r="D12" s="20">
        <v>850</v>
      </c>
      <c r="E12" s="26" t="s">
        <v>2</v>
      </c>
      <c r="F12" s="81"/>
      <c r="H12" s="45"/>
      <c r="I12" s="45" t="s">
        <v>37</v>
      </c>
      <c r="N12" s="37">
        <v>850</v>
      </c>
    </row>
    <row r="13" spans="2:14" x14ac:dyDescent="0.25">
      <c r="B13" s="69" t="s">
        <v>3</v>
      </c>
      <c r="C13" s="70"/>
      <c r="D13" s="20">
        <f>HLOOKUP(D10,'Facteur correctif'!D4:J9,MATCH(Orientation,'Facteur correctif'!C4:C9,0),FALSE)</f>
        <v>0.92</v>
      </c>
      <c r="E13" s="26" t="s">
        <v>5</v>
      </c>
      <c r="F13" s="81"/>
      <c r="H13" s="45"/>
      <c r="I13" s="45"/>
      <c r="N13" s="37">
        <f>HLOOKUP(N10,'Facteur correctif'!D4:J9,MATCH(N9,'Facteur correctif'!C4:C9,0),FALSE)</f>
        <v>1</v>
      </c>
    </row>
    <row r="14" spans="2:14" x14ac:dyDescent="0.25">
      <c r="B14" s="69" t="s">
        <v>4</v>
      </c>
      <c r="C14" s="70"/>
      <c r="D14" s="19">
        <v>1</v>
      </c>
      <c r="E14" s="26" t="s">
        <v>5</v>
      </c>
      <c r="F14" s="81"/>
      <c r="N14" s="37">
        <f>D14</f>
        <v>1</v>
      </c>
    </row>
    <row r="15" spans="2:14" x14ac:dyDescent="0.25">
      <c r="B15" s="79" t="s">
        <v>38</v>
      </c>
      <c r="C15" s="80"/>
      <c r="D15" s="18" t="s">
        <v>37</v>
      </c>
      <c r="E15" s="46" t="str">
        <f>IF(D15="oui"," ", "")</f>
        <v/>
      </c>
      <c r="N15" s="48"/>
    </row>
    <row r="16" spans="2:14" x14ac:dyDescent="0.25">
      <c r="B16" s="85" t="s">
        <v>16</v>
      </c>
      <c r="C16" s="86"/>
      <c r="D16" s="35">
        <f>IF(AND(N13=1,D15="oui"),25/100*(D11*N12*N13*N14)+(D11*N12*N13*N14),(D11*D12*D13*D14))</f>
        <v>9384</v>
      </c>
      <c r="E16" s="36" t="s">
        <v>21</v>
      </c>
      <c r="N16" s="49"/>
    </row>
    <row r="17" spans="2:14" x14ac:dyDescent="0.25">
      <c r="B17" s="77" t="s">
        <v>22</v>
      </c>
      <c r="C17" s="78"/>
      <c r="D17" s="44">
        <f>D16/D11/1000</f>
        <v>0.78200000000000003</v>
      </c>
      <c r="E17" s="27" t="s">
        <v>23</v>
      </c>
      <c r="N17" s="37"/>
    </row>
    <row r="18" spans="2:14" ht="15.75" thickBot="1" x14ac:dyDescent="0.3">
      <c r="B18" s="31"/>
      <c r="C18" s="32"/>
      <c r="D18" s="33"/>
      <c r="E18" s="34"/>
      <c r="N18" s="37"/>
    </row>
    <row r="19" spans="2:14" ht="16.5" thickBot="1" x14ac:dyDescent="0.3">
      <c r="B19" s="82" t="s">
        <v>28</v>
      </c>
      <c r="C19" s="83"/>
      <c r="D19" s="83"/>
      <c r="E19" s="84"/>
      <c r="N19" s="37"/>
    </row>
    <row r="20" spans="2:14" x14ac:dyDescent="0.25">
      <c r="B20" s="72" t="s">
        <v>26</v>
      </c>
      <c r="C20" s="73"/>
      <c r="D20" s="28">
        <v>22500</v>
      </c>
      <c r="E20" s="29" t="s">
        <v>18</v>
      </c>
    </row>
    <row r="21" spans="2:14" x14ac:dyDescent="0.25">
      <c r="B21" s="71" t="s">
        <v>27</v>
      </c>
      <c r="C21" s="74"/>
      <c r="D21" s="19">
        <v>0</v>
      </c>
      <c r="E21" s="26" t="s">
        <v>18</v>
      </c>
    </row>
    <row r="22" spans="2:14" x14ac:dyDescent="0.25">
      <c r="B22" s="71" t="s">
        <v>50</v>
      </c>
      <c r="C22" s="74"/>
      <c r="D22" s="19">
        <v>0</v>
      </c>
      <c r="E22" s="26" t="s">
        <v>18</v>
      </c>
    </row>
    <row r="23" spans="2:14" x14ac:dyDescent="0.25">
      <c r="B23" s="71" t="s">
        <v>47</v>
      </c>
      <c r="C23" s="74"/>
      <c r="D23" s="63">
        <f>2.5*D16/1000*65</f>
        <v>1524.9</v>
      </c>
      <c r="E23" s="26" t="s">
        <v>18</v>
      </c>
    </row>
    <row r="24" spans="2:14" x14ac:dyDescent="0.25">
      <c r="B24" s="71" t="s">
        <v>51</v>
      </c>
      <c r="C24" s="74"/>
      <c r="D24" s="19">
        <v>10</v>
      </c>
      <c r="E24" s="26" t="s">
        <v>20</v>
      </c>
    </row>
    <row r="25" spans="2:14" x14ac:dyDescent="0.25">
      <c r="B25" s="71" t="s">
        <v>42</v>
      </c>
      <c r="C25" s="74"/>
      <c r="D25" s="19">
        <v>100</v>
      </c>
      <c r="E25" s="26" t="s">
        <v>19</v>
      </c>
    </row>
    <row r="26" spans="2:14" x14ac:dyDescent="0.25">
      <c r="B26" s="77" t="s">
        <v>40</v>
      </c>
      <c r="C26" s="78"/>
      <c r="D26" s="19">
        <v>0</v>
      </c>
      <c r="E26" s="26" t="s">
        <v>18</v>
      </c>
    </row>
    <row r="27" spans="2:14" x14ac:dyDescent="0.25">
      <c r="B27" s="77" t="s">
        <v>41</v>
      </c>
      <c r="C27" s="78"/>
      <c r="D27" s="19">
        <v>0.16</v>
      </c>
      <c r="E27" s="26" t="s">
        <v>18</v>
      </c>
    </row>
    <row r="28" spans="2:14" x14ac:dyDescent="0.25">
      <c r="B28" s="79" t="s">
        <v>24</v>
      </c>
      <c r="C28" s="80"/>
      <c r="D28" s="60">
        <v>25</v>
      </c>
      <c r="E28" s="61" t="s">
        <v>20</v>
      </c>
    </row>
    <row r="29" spans="2:14" x14ac:dyDescent="0.25">
      <c r="B29" s="58" t="s">
        <v>45</v>
      </c>
      <c r="C29" s="56"/>
      <c r="D29" s="57">
        <f>D20/D11/1000</f>
        <v>1.875</v>
      </c>
      <c r="E29" s="59" t="s">
        <v>46</v>
      </c>
    </row>
    <row r="30" spans="2:14" x14ac:dyDescent="0.25">
      <c r="B30" s="75" t="s">
        <v>48</v>
      </c>
      <c r="C30" s="76"/>
      <c r="D30" s="54">
        <f>D23+(D26*D16*(1-D25/100)+D27*D16*(D25/100))</f>
        <v>3026.34</v>
      </c>
      <c r="E30" s="55" t="s">
        <v>18</v>
      </c>
    </row>
    <row r="31" spans="2:14" x14ac:dyDescent="0.25">
      <c r="B31" s="75" t="s">
        <v>17</v>
      </c>
      <c r="C31" s="76"/>
      <c r="D31" s="39">
        <f>(D20+D21-D22)/D30</f>
        <v>7.4347231309106041</v>
      </c>
      <c r="E31" s="41" t="s">
        <v>20</v>
      </c>
    </row>
    <row r="32" spans="2:14" x14ac:dyDescent="0.25">
      <c r="B32" s="67" t="s">
        <v>32</v>
      </c>
      <c r="C32" s="68"/>
      <c r="D32" s="40">
        <f>(D20+D21-D23*D24-D22)/(D16*D28)</f>
        <v>3.0907928388746803E-2</v>
      </c>
      <c r="E32" s="43" t="s">
        <v>25</v>
      </c>
    </row>
    <row r="33" spans="2:5" ht="15.75" thickBot="1" x14ac:dyDescent="0.3">
      <c r="B33" s="65" t="s">
        <v>43</v>
      </c>
      <c r="C33" s="66"/>
      <c r="D33" s="53">
        <f>D16*0.456/1000</f>
        <v>4.2791040000000002</v>
      </c>
      <c r="E33" s="42" t="s">
        <v>44</v>
      </c>
    </row>
    <row r="34" spans="2:5" s="22" customFormat="1" x14ac:dyDescent="0.25">
      <c r="B34" s="38" t="s">
        <v>49</v>
      </c>
    </row>
    <row r="35" spans="2:5" s="22" customFormat="1" x14ac:dyDescent="0.25"/>
    <row r="36" spans="2:5" s="22" customFormat="1" x14ac:dyDescent="0.25"/>
    <row r="37" spans="2:5" s="22" customFormat="1" x14ac:dyDescent="0.25"/>
    <row r="38" spans="2:5" s="22" customFormat="1" x14ac:dyDescent="0.25"/>
    <row r="39" spans="2:5" s="22" customFormat="1" x14ac:dyDescent="0.25"/>
    <row r="40" spans="2:5" s="22" customFormat="1" x14ac:dyDescent="0.25"/>
    <row r="41" spans="2:5" s="22" customFormat="1" x14ac:dyDescent="0.25"/>
    <row r="42" spans="2:5" s="22" customFormat="1" x14ac:dyDescent="0.25"/>
    <row r="43" spans="2:5" s="22" customFormat="1" x14ac:dyDescent="0.25"/>
    <row r="44" spans="2:5" s="22" customFormat="1" x14ac:dyDescent="0.25"/>
    <row r="45" spans="2:5" s="22" customFormat="1" x14ac:dyDescent="0.25"/>
    <row r="46" spans="2:5" s="22" customFormat="1" x14ac:dyDescent="0.25"/>
    <row r="47" spans="2:5" s="22" customFormat="1" x14ac:dyDescent="0.25"/>
    <row r="48" spans="2:5" s="22" customFormat="1" x14ac:dyDescent="0.25"/>
    <row r="49" s="22" customFormat="1" x14ac:dyDescent="0.25"/>
    <row r="50" s="22" customFormat="1" x14ac:dyDescent="0.25"/>
    <row r="51" s="22" customFormat="1" x14ac:dyDescent="0.25"/>
    <row r="52" s="22" customFormat="1" x14ac:dyDescent="0.25"/>
    <row r="53" s="22" customFormat="1" x14ac:dyDescent="0.25"/>
    <row r="54" s="22" customFormat="1" x14ac:dyDescent="0.25"/>
    <row r="55" s="22" customFormat="1" x14ac:dyDescent="0.25"/>
    <row r="56" s="22" customFormat="1" x14ac:dyDescent="0.25"/>
    <row r="57" s="22" customFormat="1" x14ac:dyDescent="0.25"/>
    <row r="58" s="22" customFormat="1" x14ac:dyDescent="0.25"/>
    <row r="59" s="22" customFormat="1" x14ac:dyDescent="0.25"/>
    <row r="60" s="22" customFormat="1" x14ac:dyDescent="0.25"/>
    <row r="61" s="22" customFormat="1" x14ac:dyDescent="0.25"/>
    <row r="62" s="22" customFormat="1" x14ac:dyDescent="0.25"/>
    <row r="63" s="22" customFormat="1" x14ac:dyDescent="0.25"/>
    <row r="64" s="22" customFormat="1" x14ac:dyDescent="0.25"/>
    <row r="65" spans="4:9" s="22" customFormat="1" x14ac:dyDescent="0.25"/>
    <row r="66" spans="4:9" s="22" customFormat="1" x14ac:dyDescent="0.25"/>
    <row r="67" spans="4:9" s="22" customFormat="1" x14ac:dyDescent="0.25"/>
    <row r="68" spans="4:9" s="22" customFormat="1" x14ac:dyDescent="0.25"/>
    <row r="69" spans="4:9" s="22" customFormat="1" x14ac:dyDescent="0.25"/>
    <row r="72" spans="4:9" x14ac:dyDescent="0.25">
      <c r="D72" s="14">
        <v>0</v>
      </c>
      <c r="E72" s="14">
        <v>15</v>
      </c>
      <c r="F72" s="37">
        <v>35</v>
      </c>
      <c r="G72" s="37">
        <v>50</v>
      </c>
      <c r="H72" s="37">
        <v>70</v>
      </c>
      <c r="I72" s="37">
        <v>90</v>
      </c>
    </row>
    <row r="73" spans="4:9" x14ac:dyDescent="0.25">
      <c r="D73" s="14" t="s">
        <v>6</v>
      </c>
    </row>
    <row r="74" spans="4:9" x14ac:dyDescent="0.25">
      <c r="D74" s="14" t="s">
        <v>7</v>
      </c>
    </row>
    <row r="75" spans="4:9" x14ac:dyDescent="0.25">
      <c r="D75" s="14" t="s">
        <v>8</v>
      </c>
    </row>
    <row r="76" spans="4:9" x14ac:dyDescent="0.25">
      <c r="D76" s="14" t="s">
        <v>9</v>
      </c>
    </row>
    <row r="77" spans="4:9" x14ac:dyDescent="0.25">
      <c r="D77" s="14" t="s">
        <v>10</v>
      </c>
    </row>
  </sheetData>
  <sheetProtection sheet="1"/>
  <protectedRanges>
    <protectedRange sqref="D9:D11 D14:D15 D24 D25:D28 D20:D22 D23" name="Introduction"/>
  </protectedRanges>
  <mergeCells count="25">
    <mergeCell ref="B9:C9"/>
    <mergeCell ref="B19:E19"/>
    <mergeCell ref="B26:C26"/>
    <mergeCell ref="B8:E8"/>
    <mergeCell ref="B16:C16"/>
    <mergeCell ref="B17:C17"/>
    <mergeCell ref="B11:C11"/>
    <mergeCell ref="B15:C15"/>
    <mergeCell ref="B24:C24"/>
    <mergeCell ref="B31:C31"/>
    <mergeCell ref="B22:C22"/>
    <mergeCell ref="B10:C10"/>
    <mergeCell ref="B27:C27"/>
    <mergeCell ref="B28:C28"/>
    <mergeCell ref="F11:F14"/>
    <mergeCell ref="B33:C33"/>
    <mergeCell ref="B32:C32"/>
    <mergeCell ref="B14:C14"/>
    <mergeCell ref="B13:C13"/>
    <mergeCell ref="B12:C12"/>
    <mergeCell ref="B20:C20"/>
    <mergeCell ref="B21:C21"/>
    <mergeCell ref="B25:C25"/>
    <mergeCell ref="B23:C23"/>
    <mergeCell ref="B30:C30"/>
  </mergeCells>
  <conditionalFormatting sqref="D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dataValidations count="3">
    <dataValidation type="list" allowBlank="1" showInputMessage="1" showErrorMessage="1" sqref="N15 D15">
      <formula1>$I$11:$I$12</formula1>
    </dataValidation>
    <dataValidation type="list" allowBlank="1" showInputMessage="1" showErrorMessage="1" sqref="N9 D9">
      <formula1>$D$73:$D$77</formula1>
    </dataValidation>
    <dataValidation type="list" allowBlank="1" showInputMessage="1" showErrorMessage="1" sqref="N10 D10">
      <formula1>$D$72:$I$72</formula1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B1:R20"/>
  <sheetViews>
    <sheetView workbookViewId="0">
      <selection activeCell="J23" sqref="J23"/>
    </sheetView>
  </sheetViews>
  <sheetFormatPr baseColWidth="10" defaultRowHeight="15" x14ac:dyDescent="0.25"/>
  <cols>
    <col min="1" max="1" width="7.7109375" customWidth="1"/>
    <col min="2" max="2" width="3.7109375" customWidth="1"/>
    <col min="3" max="3" width="10.140625" customWidth="1"/>
    <col min="4" max="4" width="12.7109375" customWidth="1"/>
    <col min="15" max="15" width="23.42578125" customWidth="1"/>
    <col min="16" max="16" width="16.42578125" customWidth="1"/>
    <col min="17" max="17" width="28.85546875" customWidth="1"/>
  </cols>
  <sheetData>
    <row r="1" spans="2:18" x14ac:dyDescent="0.25">
      <c r="M1" s="50"/>
      <c r="N1" s="50"/>
      <c r="O1" s="50"/>
      <c r="P1" s="50"/>
      <c r="Q1" s="50"/>
      <c r="R1" s="50"/>
    </row>
    <row r="2" spans="2:18" ht="15.75" thickBot="1" x14ac:dyDescent="0.3">
      <c r="M2" s="50"/>
      <c r="N2" s="50"/>
      <c r="O2" s="50"/>
      <c r="P2" s="50"/>
      <c r="Q2" s="50"/>
      <c r="R2" s="50"/>
    </row>
    <row r="3" spans="2:18" ht="15.75" thickBot="1" x14ac:dyDescent="0.3">
      <c r="B3" s="11"/>
      <c r="C3" s="12"/>
      <c r="D3" s="87" t="s">
        <v>11</v>
      </c>
      <c r="E3" s="87"/>
      <c r="F3" s="87"/>
      <c r="G3" s="87"/>
      <c r="H3" s="87"/>
      <c r="I3" s="87"/>
      <c r="J3" s="88"/>
      <c r="M3" s="50"/>
      <c r="N3" s="51"/>
      <c r="O3" s="50"/>
      <c r="P3" s="50"/>
      <c r="Q3" s="50"/>
      <c r="R3" s="50"/>
    </row>
    <row r="4" spans="2:18" ht="15.75" thickBot="1" x14ac:dyDescent="0.3">
      <c r="B4" s="13"/>
      <c r="C4" s="8"/>
      <c r="D4" s="9">
        <v>0</v>
      </c>
      <c r="E4" s="9">
        <v>15</v>
      </c>
      <c r="F4" s="9">
        <v>25</v>
      </c>
      <c r="G4" s="9">
        <v>35</v>
      </c>
      <c r="H4" s="9">
        <v>50</v>
      </c>
      <c r="I4" s="9">
        <v>70</v>
      </c>
      <c r="J4" s="10">
        <v>90</v>
      </c>
      <c r="M4" s="50"/>
      <c r="N4" s="50"/>
      <c r="O4" s="50"/>
      <c r="P4" s="50"/>
      <c r="Q4" s="50"/>
      <c r="R4" s="50"/>
    </row>
    <row r="5" spans="2:18" x14ac:dyDescent="0.25">
      <c r="B5" s="89" t="s">
        <v>12</v>
      </c>
      <c r="C5" s="6" t="s">
        <v>6</v>
      </c>
      <c r="D5" s="1">
        <v>0.88</v>
      </c>
      <c r="E5" s="1">
        <v>0.87</v>
      </c>
      <c r="F5" s="1">
        <v>0.85</v>
      </c>
      <c r="G5" s="1">
        <v>0.83</v>
      </c>
      <c r="H5" s="1">
        <v>0.77</v>
      </c>
      <c r="I5" s="1">
        <v>0.65</v>
      </c>
      <c r="J5" s="2">
        <v>0.5</v>
      </c>
      <c r="M5" s="50"/>
      <c r="N5" s="50"/>
      <c r="O5" s="52"/>
      <c r="P5" s="50"/>
      <c r="Q5" s="50"/>
      <c r="R5" s="50"/>
    </row>
    <row r="6" spans="2:18" x14ac:dyDescent="0.25">
      <c r="B6" s="89"/>
      <c r="C6" s="6" t="s">
        <v>7</v>
      </c>
      <c r="D6" s="1">
        <v>0.88</v>
      </c>
      <c r="E6" s="1">
        <v>0.93</v>
      </c>
      <c r="F6" s="1">
        <v>0.95</v>
      </c>
      <c r="G6" s="1">
        <v>0.95</v>
      </c>
      <c r="H6" s="1">
        <v>0.92</v>
      </c>
      <c r="I6" s="1">
        <v>0.81</v>
      </c>
      <c r="J6" s="2">
        <v>0.64</v>
      </c>
      <c r="M6" s="50"/>
      <c r="N6" s="50"/>
      <c r="O6" s="52"/>
      <c r="P6" s="50"/>
      <c r="Q6" s="50"/>
      <c r="R6" s="50"/>
    </row>
    <row r="7" spans="2:18" x14ac:dyDescent="0.25">
      <c r="B7" s="89"/>
      <c r="C7" s="6" t="s">
        <v>8</v>
      </c>
      <c r="D7" s="1">
        <v>0.88</v>
      </c>
      <c r="E7" s="1">
        <v>0.96</v>
      </c>
      <c r="F7" s="1">
        <v>0.99</v>
      </c>
      <c r="G7" s="3">
        <v>1</v>
      </c>
      <c r="H7" s="1">
        <v>0.98</v>
      </c>
      <c r="I7" s="1">
        <v>0.87</v>
      </c>
      <c r="J7" s="2">
        <v>0.68</v>
      </c>
      <c r="M7" s="50"/>
      <c r="N7" s="50"/>
      <c r="O7" s="50"/>
      <c r="P7" s="50"/>
      <c r="Q7" s="50"/>
      <c r="R7" s="50"/>
    </row>
    <row r="8" spans="2:18" x14ac:dyDescent="0.25">
      <c r="B8" s="89"/>
      <c r="C8" s="6" t="s">
        <v>9</v>
      </c>
      <c r="D8" s="1">
        <v>0.88</v>
      </c>
      <c r="E8" s="1">
        <v>0.93</v>
      </c>
      <c r="F8" s="1">
        <v>0.95</v>
      </c>
      <c r="G8" s="1">
        <v>0.95</v>
      </c>
      <c r="H8" s="1">
        <v>0.92</v>
      </c>
      <c r="I8" s="1">
        <v>0.81</v>
      </c>
      <c r="J8" s="2">
        <v>0.64</v>
      </c>
      <c r="M8" s="50"/>
      <c r="N8" s="50"/>
      <c r="O8" s="50"/>
      <c r="P8" s="50"/>
      <c r="Q8" s="50"/>
      <c r="R8" s="50"/>
    </row>
    <row r="9" spans="2:18" ht="15.75" thickBot="1" x14ac:dyDescent="0.3">
      <c r="B9" s="90"/>
      <c r="C9" s="7" t="s">
        <v>10</v>
      </c>
      <c r="D9" s="4">
        <v>0.88</v>
      </c>
      <c r="E9" s="4">
        <v>0.87</v>
      </c>
      <c r="F9" s="4">
        <v>0.85</v>
      </c>
      <c r="G9" s="4">
        <v>0.82</v>
      </c>
      <c r="H9" s="4">
        <v>0.76</v>
      </c>
      <c r="I9" s="4">
        <v>0.65</v>
      </c>
      <c r="J9" s="5">
        <v>0.5</v>
      </c>
      <c r="M9" s="50"/>
      <c r="N9" s="50"/>
      <c r="O9" s="51"/>
      <c r="P9" s="50"/>
      <c r="Q9" s="51"/>
      <c r="R9" s="50"/>
    </row>
    <row r="10" spans="2:18" x14ac:dyDescent="0.25">
      <c r="M10" s="50"/>
      <c r="N10" s="50"/>
      <c r="O10" s="52"/>
      <c r="P10" s="50"/>
      <c r="Q10" s="50"/>
      <c r="R10" s="50"/>
    </row>
    <row r="11" spans="2:18" x14ac:dyDescent="0.25">
      <c r="M11" s="50"/>
      <c r="N11" s="50"/>
      <c r="O11" s="52"/>
      <c r="P11" s="50"/>
      <c r="Q11" s="50"/>
      <c r="R11" s="50"/>
    </row>
    <row r="12" spans="2:18" x14ac:dyDescent="0.25">
      <c r="M12" s="50"/>
      <c r="N12" s="64"/>
      <c r="O12" s="52"/>
      <c r="P12" s="50"/>
      <c r="Q12" s="50"/>
      <c r="R12" s="50"/>
    </row>
    <row r="13" spans="2:18" x14ac:dyDescent="0.25">
      <c r="M13" s="50"/>
      <c r="N13" s="50"/>
      <c r="O13" s="52"/>
      <c r="P13" s="50"/>
      <c r="Q13" s="50"/>
      <c r="R13" s="50"/>
    </row>
    <row r="14" spans="2:18" x14ac:dyDescent="0.25">
      <c r="M14" s="50"/>
      <c r="N14" s="50"/>
      <c r="O14" s="52"/>
      <c r="P14" s="50"/>
      <c r="Q14" s="50"/>
      <c r="R14" s="50"/>
    </row>
    <row r="15" spans="2:18" x14ac:dyDescent="0.25">
      <c r="M15" s="50"/>
      <c r="N15" s="50"/>
      <c r="O15" s="52"/>
      <c r="P15" s="50"/>
      <c r="Q15" s="50"/>
      <c r="R15" s="50"/>
    </row>
    <row r="16" spans="2:18" x14ac:dyDescent="0.25">
      <c r="M16" s="50"/>
      <c r="N16" s="50"/>
      <c r="O16" s="50"/>
      <c r="P16" s="50"/>
      <c r="Q16" s="50"/>
      <c r="R16" s="50"/>
    </row>
    <row r="17" spans="13:18" x14ac:dyDescent="0.25">
      <c r="M17" s="50"/>
      <c r="N17" s="50"/>
      <c r="O17" s="50"/>
      <c r="P17" s="50"/>
      <c r="Q17" s="50"/>
      <c r="R17" s="50"/>
    </row>
    <row r="18" spans="13:18" x14ac:dyDescent="0.25">
      <c r="M18" s="50"/>
      <c r="N18" s="50"/>
      <c r="O18" s="50"/>
      <c r="P18" s="50"/>
      <c r="Q18" s="50"/>
      <c r="R18" s="50"/>
    </row>
    <row r="19" spans="13:18" x14ac:dyDescent="0.25">
      <c r="M19" s="50"/>
      <c r="N19" s="50"/>
      <c r="O19" s="50"/>
      <c r="P19" s="50"/>
      <c r="Q19" s="50"/>
      <c r="R19" s="50"/>
    </row>
    <row r="20" spans="13:18" x14ac:dyDescent="0.25">
      <c r="M20" s="50"/>
      <c r="N20" s="50"/>
      <c r="O20" s="50"/>
      <c r="P20" s="50"/>
      <c r="Q20" s="50"/>
      <c r="R20" s="50"/>
    </row>
  </sheetData>
  <mergeCells count="2">
    <mergeCell ref="D3:J3"/>
    <mergeCell ref="B5:B9"/>
  </mergeCells>
  <conditionalFormatting sqref="D5:J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PV</vt:lpstr>
      <vt:lpstr>Facteur correctif</vt:lpstr>
      <vt:lpstr>Inclinaison</vt:lpstr>
      <vt:lpstr>Orientation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</dc:creator>
  <cp:lastModifiedBy>Sylvie Rouche</cp:lastModifiedBy>
  <dcterms:created xsi:type="dcterms:W3CDTF">2010-08-05T13:37:07Z</dcterms:created>
  <dcterms:modified xsi:type="dcterms:W3CDTF">2019-05-14T10:06:40Z</dcterms:modified>
</cp:coreProperties>
</file>