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gregoryleonard/Documents/ENERGIE PLUS/FEUILLE DE CALCUL/MISE A JOUR UCLOUVAIN JUIN 2023/La simulation d’une régulation P, I ou PI/"/>
    </mc:Choice>
  </mc:AlternateContent>
  <xr:revisionPtr revIDLastSave="0" documentId="13_ncr:1_{EB30BDD4-1E34-8040-B24B-6DE53E155429}" xr6:coauthVersionLast="47" xr6:coauthVersionMax="47" xr10:uidLastSave="{00000000-0000-0000-0000-000000000000}"/>
  <bookViews>
    <workbookView xWindow="0" yWindow="680" windowWidth="28800" windowHeight="13140" xr2:uid="{00000000-000D-0000-FFFF-FFFF00000000}"/>
  </bookViews>
  <sheets>
    <sheet name="REGUL_PID" sheetId="1" r:id="rId1"/>
    <sheet name="Actuel" sheetId="2" r:id="rId2"/>
  </sheets>
  <definedNames>
    <definedName name="_Regression_Int" localSheetId="0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C44" i="1" s="1"/>
  <c r="B45" i="1"/>
  <c r="B41" i="1"/>
  <c r="B40" i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BF37" i="1" s="1"/>
  <c r="BG37" i="1" s="1"/>
  <c r="BH37" i="1" s="1"/>
  <c r="BI37" i="1" s="1"/>
  <c r="BJ37" i="1" s="1"/>
  <c r="BK37" i="1" s="1"/>
  <c r="BL37" i="1" s="1"/>
  <c r="BM37" i="1" s="1"/>
  <c r="B33" i="1"/>
  <c r="B34" i="1"/>
  <c r="C40" i="1" l="1"/>
  <c r="C33" i="1"/>
  <c r="C34" i="1"/>
  <c r="D33" i="1" s="1"/>
  <c r="C41" i="1"/>
  <c r="B46" i="1"/>
  <c r="C45" i="1" s="1"/>
  <c r="D44" i="1" s="1"/>
  <c r="D34" i="1" l="1"/>
  <c r="E33" i="1" s="1"/>
  <c r="C46" i="1"/>
  <c r="D46" i="1" s="1"/>
  <c r="D40" i="1"/>
  <c r="D41" i="1" s="1"/>
  <c r="E34" i="1" l="1"/>
  <c r="F33" i="1"/>
  <c r="E40" i="1"/>
  <c r="D45" i="1"/>
  <c r="E44" i="1" s="1"/>
  <c r="F34" i="1" l="1"/>
  <c r="G33" i="1" s="1"/>
  <c r="E45" i="1"/>
  <c r="F44" i="1" s="1"/>
  <c r="E46" i="1"/>
  <c r="E41" i="1"/>
  <c r="F40" i="1" s="1"/>
  <c r="F45" i="1" l="1"/>
  <c r="G44" i="1" s="1"/>
  <c r="F46" i="1"/>
  <c r="G34" i="1"/>
  <c r="H33" i="1" s="1"/>
  <c r="F41" i="1"/>
  <c r="H34" i="1" l="1"/>
  <c r="I33" i="1" s="1"/>
  <c r="G45" i="1"/>
  <c r="H44" i="1" s="1"/>
  <c r="G46" i="1"/>
  <c r="G40" i="1"/>
  <c r="G41" i="1" s="1"/>
  <c r="H45" i="1" l="1"/>
  <c r="I44" i="1" s="1"/>
  <c r="H46" i="1"/>
  <c r="I34" i="1"/>
  <c r="J33" i="1" s="1"/>
  <c r="H40" i="1"/>
  <c r="H41" i="1" s="1"/>
  <c r="J34" i="1" l="1"/>
  <c r="K33" i="1" s="1"/>
  <c r="I40" i="1"/>
  <c r="I46" i="1"/>
  <c r="I45" i="1"/>
  <c r="J44" i="1" s="1"/>
  <c r="J45" i="1" l="1"/>
  <c r="K44" i="1" s="1"/>
  <c r="J46" i="1"/>
  <c r="K34" i="1"/>
  <c r="L33" i="1" s="1"/>
  <c r="I41" i="1"/>
  <c r="L34" i="1" l="1"/>
  <c r="M33" i="1" s="1"/>
  <c r="K45" i="1"/>
  <c r="L44" i="1" s="1"/>
  <c r="K46" i="1"/>
  <c r="J40" i="1"/>
  <c r="J41" i="1" s="1"/>
  <c r="L46" i="1" l="1"/>
  <c r="L45" i="1"/>
  <c r="M44" i="1" s="1"/>
  <c r="M34" i="1"/>
  <c r="N33" i="1" s="1"/>
  <c r="K40" i="1"/>
  <c r="M45" i="1" l="1"/>
  <c r="N44" i="1"/>
  <c r="M46" i="1"/>
  <c r="N34" i="1"/>
  <c r="O33" i="1" s="1"/>
  <c r="K41" i="1"/>
  <c r="O34" i="1" l="1"/>
  <c r="P33" i="1" s="1"/>
  <c r="N45" i="1"/>
  <c r="O44" i="1" s="1"/>
  <c r="N46" i="1"/>
  <c r="L40" i="1"/>
  <c r="L41" i="1" s="1"/>
  <c r="O45" i="1" l="1"/>
  <c r="P44" i="1" s="1"/>
  <c r="O46" i="1"/>
  <c r="P34" i="1"/>
  <c r="Q33" i="1" s="1"/>
  <c r="M40" i="1"/>
  <c r="Q34" i="1" l="1"/>
  <c r="R33" i="1" s="1"/>
  <c r="P45" i="1"/>
  <c r="Q44" i="1" s="1"/>
  <c r="P46" i="1"/>
  <c r="M41" i="1"/>
  <c r="Q46" i="1" l="1"/>
  <c r="Q45" i="1"/>
  <c r="R44" i="1" s="1"/>
  <c r="R34" i="1"/>
  <c r="S33" i="1" s="1"/>
  <c r="N40" i="1"/>
  <c r="S34" i="1" l="1"/>
  <c r="T33" i="1" s="1"/>
  <c r="R45" i="1"/>
  <c r="S44" i="1" s="1"/>
  <c r="R46" i="1"/>
  <c r="N41" i="1"/>
  <c r="O40" i="1" s="1"/>
  <c r="T34" i="1" l="1"/>
  <c r="U33" i="1" s="1"/>
  <c r="S45" i="1"/>
  <c r="T44" i="1" s="1"/>
  <c r="S46" i="1"/>
  <c r="O41" i="1"/>
  <c r="P40" i="1" s="1"/>
  <c r="T46" i="1" l="1"/>
  <c r="T45" i="1"/>
  <c r="U44" i="1" s="1"/>
  <c r="U34" i="1"/>
  <c r="V33" i="1" s="1"/>
  <c r="P41" i="1"/>
  <c r="Q40" i="1" s="1"/>
  <c r="V34" i="1" l="1"/>
  <c r="W33" i="1" s="1"/>
  <c r="U45" i="1"/>
  <c r="V44" i="1" s="1"/>
  <c r="U46" i="1"/>
  <c r="Q41" i="1"/>
  <c r="R40" i="1" s="1"/>
  <c r="W34" i="1" l="1"/>
  <c r="X33" i="1" s="1"/>
  <c r="V45" i="1"/>
  <c r="W44" i="1" s="1"/>
  <c r="V46" i="1"/>
  <c r="R41" i="1"/>
  <c r="W45" i="1" l="1"/>
  <c r="X44" i="1" s="1"/>
  <c r="W46" i="1"/>
  <c r="X34" i="1"/>
  <c r="Y33" i="1" s="1"/>
  <c r="S40" i="1"/>
  <c r="S41" i="1" s="1"/>
  <c r="Y34" i="1" l="1"/>
  <c r="Z33" i="1"/>
  <c r="X45" i="1"/>
  <c r="Y44" i="1"/>
  <c r="X46" i="1"/>
  <c r="T40" i="1"/>
  <c r="Y46" i="1" l="1"/>
  <c r="Y45" i="1"/>
  <c r="Z44" i="1" s="1"/>
  <c r="Z34" i="1"/>
  <c r="AA33" i="1" s="1"/>
  <c r="T41" i="1"/>
  <c r="U40" i="1" s="1"/>
  <c r="AA34" i="1" l="1"/>
  <c r="AB33" i="1" s="1"/>
  <c r="Z45" i="1"/>
  <c r="AA44" i="1" s="1"/>
  <c r="Z46" i="1"/>
  <c r="U41" i="1"/>
  <c r="V40" i="1" s="1"/>
  <c r="AA45" i="1" l="1"/>
  <c r="AB44" i="1" s="1"/>
  <c r="AA46" i="1"/>
  <c r="AB34" i="1"/>
  <c r="AC33" i="1"/>
  <c r="V41" i="1"/>
  <c r="AB46" i="1" l="1"/>
  <c r="AB45" i="1"/>
  <c r="AC44" i="1" s="1"/>
  <c r="AC34" i="1"/>
  <c r="AD33" i="1" s="1"/>
  <c r="W40" i="1"/>
  <c r="AD34" i="1" l="1"/>
  <c r="AE33" i="1" s="1"/>
  <c r="AC45" i="1"/>
  <c r="AD44" i="1" s="1"/>
  <c r="AC46" i="1"/>
  <c r="W41" i="1"/>
  <c r="X40" i="1" s="1"/>
  <c r="AD45" i="1" l="1"/>
  <c r="AE44" i="1" s="1"/>
  <c r="AD46" i="1"/>
  <c r="AE34" i="1"/>
  <c r="AF33" i="1" s="1"/>
  <c r="X41" i="1"/>
  <c r="AE45" i="1" l="1"/>
  <c r="AF44" i="1" s="1"/>
  <c r="AE46" i="1"/>
  <c r="AF34" i="1"/>
  <c r="AG33" i="1" s="1"/>
  <c r="Y40" i="1"/>
  <c r="AF45" i="1" l="1"/>
  <c r="AG44" i="1" s="1"/>
  <c r="AF46" i="1"/>
  <c r="AG34" i="1"/>
  <c r="AH33" i="1" s="1"/>
  <c r="Y41" i="1"/>
  <c r="AH34" i="1" l="1"/>
  <c r="AI33" i="1" s="1"/>
  <c r="AG46" i="1"/>
  <c r="AG45" i="1"/>
  <c r="AH44" i="1" s="1"/>
  <c r="Z40" i="1"/>
  <c r="AI34" i="1" l="1"/>
  <c r="AJ33" i="1" s="1"/>
  <c r="AH45" i="1"/>
  <c r="AI44" i="1" s="1"/>
  <c r="AH46" i="1"/>
  <c r="Z41" i="1"/>
  <c r="AJ34" i="1" l="1"/>
  <c r="AK33" i="1" s="1"/>
  <c r="AA40" i="1"/>
  <c r="AI45" i="1"/>
  <c r="AJ44" i="1" s="1"/>
  <c r="AI46" i="1"/>
  <c r="AJ46" i="1" l="1"/>
  <c r="AJ45" i="1"/>
  <c r="AK44" i="1" s="1"/>
  <c r="AK34" i="1"/>
  <c r="AL33" i="1" s="1"/>
  <c r="AA41" i="1"/>
  <c r="AL34" i="1" l="1"/>
  <c r="AM33" i="1" s="1"/>
  <c r="AK45" i="1"/>
  <c r="AL44" i="1" s="1"/>
  <c r="AK46" i="1"/>
  <c r="AB40" i="1"/>
  <c r="AL45" i="1" l="1"/>
  <c r="AM44" i="1" s="1"/>
  <c r="AL46" i="1"/>
  <c r="AM34" i="1"/>
  <c r="AN33" i="1" s="1"/>
  <c r="AB41" i="1"/>
  <c r="AN34" i="1" l="1"/>
  <c r="AO33" i="1" s="1"/>
  <c r="AC40" i="1"/>
  <c r="AM45" i="1"/>
  <c r="AN44" i="1" s="1"/>
  <c r="AM46" i="1"/>
  <c r="AN45" i="1" l="1"/>
  <c r="AO44" i="1" s="1"/>
  <c r="AN46" i="1"/>
  <c r="AO34" i="1"/>
  <c r="AP33" i="1" s="1"/>
  <c r="AC41" i="1"/>
  <c r="AD40" i="1" l="1"/>
  <c r="AD41" i="1" s="1"/>
  <c r="AP34" i="1"/>
  <c r="AQ33" i="1" s="1"/>
  <c r="AO46" i="1"/>
  <c r="AO45" i="1"/>
  <c r="AP44" i="1" s="1"/>
  <c r="AP45" i="1" l="1"/>
  <c r="AQ44" i="1"/>
  <c r="AP46" i="1"/>
  <c r="AQ34" i="1"/>
  <c r="AR33" i="1" s="1"/>
  <c r="AE40" i="1"/>
  <c r="AE41" i="1" s="1"/>
  <c r="AR34" i="1" l="1"/>
  <c r="AS33" i="1" s="1"/>
  <c r="AF40" i="1"/>
  <c r="AQ45" i="1"/>
  <c r="AR44" i="1" s="1"/>
  <c r="AQ46" i="1"/>
  <c r="AR46" i="1" l="1"/>
  <c r="AR45" i="1"/>
  <c r="AS44" i="1" s="1"/>
  <c r="AS34" i="1"/>
  <c r="AT33" i="1"/>
  <c r="AF41" i="1"/>
  <c r="AG40" i="1" s="1"/>
  <c r="AS45" i="1" l="1"/>
  <c r="AT44" i="1" s="1"/>
  <c r="AS46" i="1"/>
  <c r="AG41" i="1"/>
  <c r="AT34" i="1"/>
  <c r="AU33" i="1" s="1"/>
  <c r="AU34" i="1" l="1"/>
  <c r="AV33" i="1" s="1"/>
  <c r="AT45" i="1"/>
  <c r="AU44" i="1" s="1"/>
  <c r="AT46" i="1"/>
  <c r="AH40" i="1"/>
  <c r="AH41" i="1" s="1"/>
  <c r="AU45" i="1" l="1"/>
  <c r="AV44" i="1" s="1"/>
  <c r="AU46" i="1"/>
  <c r="AV34" i="1"/>
  <c r="AW33" i="1" s="1"/>
  <c r="AI40" i="1"/>
  <c r="AW34" i="1" l="1"/>
  <c r="AX33" i="1" s="1"/>
  <c r="AV45" i="1"/>
  <c r="AW44" i="1" s="1"/>
  <c r="AV46" i="1"/>
  <c r="AI41" i="1"/>
  <c r="AW46" i="1" l="1"/>
  <c r="AW45" i="1"/>
  <c r="AX44" i="1" s="1"/>
  <c r="AX34" i="1"/>
  <c r="AY33" i="1" s="1"/>
  <c r="AJ40" i="1"/>
  <c r="AJ41" i="1" s="1"/>
  <c r="AY34" i="1" l="1"/>
  <c r="AZ33" i="1" s="1"/>
  <c r="AX45" i="1"/>
  <c r="AY44" i="1" s="1"/>
  <c r="AX46" i="1"/>
  <c r="AK40" i="1"/>
  <c r="AY45" i="1" l="1"/>
  <c r="AZ44" i="1" s="1"/>
  <c r="AY46" i="1"/>
  <c r="AZ34" i="1"/>
  <c r="BA33" i="1" s="1"/>
  <c r="AK41" i="1"/>
  <c r="AL40" i="1" s="1"/>
  <c r="BA34" i="1" l="1"/>
  <c r="BB33" i="1" s="1"/>
  <c r="AZ46" i="1"/>
  <c r="AZ45" i="1"/>
  <c r="BA44" i="1" s="1"/>
  <c r="AL41" i="1"/>
  <c r="BA45" i="1" l="1"/>
  <c r="BB44" i="1" s="1"/>
  <c r="BA46" i="1"/>
  <c r="BB34" i="1"/>
  <c r="BC33" i="1" s="1"/>
  <c r="AM40" i="1"/>
  <c r="BC34" i="1" l="1"/>
  <c r="BD33" i="1" s="1"/>
  <c r="BB45" i="1"/>
  <c r="BC44" i="1" s="1"/>
  <c r="BB46" i="1"/>
  <c r="AM41" i="1"/>
  <c r="BC45" i="1" l="1"/>
  <c r="BD44" i="1" s="1"/>
  <c r="BC46" i="1"/>
  <c r="BD34" i="1"/>
  <c r="BE33" i="1" s="1"/>
  <c r="AN40" i="1"/>
  <c r="BE34" i="1" l="1"/>
  <c r="BF33" i="1" s="1"/>
  <c r="BD45" i="1"/>
  <c r="BE44" i="1" s="1"/>
  <c r="BD46" i="1"/>
  <c r="AN41" i="1"/>
  <c r="BE46" i="1" l="1"/>
  <c r="BE45" i="1"/>
  <c r="BF44" i="1" s="1"/>
  <c r="BF34" i="1"/>
  <c r="BG33" i="1" s="1"/>
  <c r="AO40" i="1"/>
  <c r="BG34" i="1" l="1"/>
  <c r="BH33" i="1" s="1"/>
  <c r="BF45" i="1"/>
  <c r="BG44" i="1" s="1"/>
  <c r="BF46" i="1"/>
  <c r="AO41" i="1"/>
  <c r="BG45" i="1" l="1"/>
  <c r="BH44" i="1" s="1"/>
  <c r="BG46" i="1"/>
  <c r="BH34" i="1"/>
  <c r="BI33" i="1" s="1"/>
  <c r="AP40" i="1"/>
  <c r="BI34" i="1" l="1"/>
  <c r="BJ33" i="1" s="1"/>
  <c r="BH46" i="1"/>
  <c r="BH45" i="1"/>
  <c r="BI44" i="1" s="1"/>
  <c r="AP41" i="1"/>
  <c r="BI45" i="1" l="1"/>
  <c r="BJ44" i="1" s="1"/>
  <c r="BI46" i="1"/>
  <c r="BJ34" i="1"/>
  <c r="BK33" i="1" s="1"/>
  <c r="AQ40" i="1"/>
  <c r="BK34" i="1" l="1"/>
  <c r="BL33" i="1" s="1"/>
  <c r="BJ45" i="1"/>
  <c r="BK44" i="1" s="1"/>
  <c r="BJ46" i="1"/>
  <c r="AQ41" i="1"/>
  <c r="AR40" i="1" s="1"/>
  <c r="H19" i="1" l="1"/>
  <c r="BL34" i="1"/>
  <c r="BM33" i="1" s="1"/>
  <c r="BM34" i="1" s="1"/>
  <c r="AR41" i="1"/>
  <c r="BK45" i="1"/>
  <c r="BL44" i="1" s="1"/>
  <c r="BK46" i="1"/>
  <c r="BL45" i="1" l="1"/>
  <c r="BM44" i="1" s="1"/>
  <c r="AL19" i="1"/>
  <c r="BL46" i="1"/>
  <c r="AS40" i="1"/>
  <c r="AS41" i="1" s="1"/>
  <c r="BM45" i="1" l="1"/>
  <c r="BM46" i="1"/>
  <c r="AT40" i="1"/>
  <c r="AT41" i="1" l="1"/>
  <c r="AU40" i="1" l="1"/>
  <c r="AU41" i="1" l="1"/>
  <c r="AV40" i="1" l="1"/>
  <c r="AV41" i="1" l="1"/>
  <c r="AW40" i="1" l="1"/>
  <c r="AW41" i="1" l="1"/>
  <c r="AX40" i="1" l="1"/>
  <c r="AX41" i="1" l="1"/>
  <c r="AY40" i="1" l="1"/>
  <c r="AY41" i="1" l="1"/>
  <c r="AZ40" i="1" l="1"/>
  <c r="AZ41" i="1" l="1"/>
  <c r="BA40" i="1" l="1"/>
  <c r="BA41" i="1" l="1"/>
  <c r="BB40" i="1" l="1"/>
  <c r="BB41" i="1" l="1"/>
  <c r="BC40" i="1" l="1"/>
  <c r="BC41" i="1" l="1"/>
  <c r="BD40" i="1" l="1"/>
  <c r="BD41" i="1" l="1"/>
  <c r="BE40" i="1" l="1"/>
  <c r="BE41" i="1" l="1"/>
  <c r="BF40" i="1" s="1"/>
  <c r="BF41" i="1" l="1"/>
  <c r="BG40" i="1" s="1"/>
  <c r="BG41" i="1" l="1"/>
  <c r="BH40" i="1" l="1"/>
  <c r="BH41" i="1" l="1"/>
  <c r="BI40" i="1" l="1"/>
  <c r="BI41" i="1" l="1"/>
  <c r="BJ40" i="1" l="1"/>
  <c r="BJ41" i="1" l="1"/>
  <c r="BK40" i="1" l="1"/>
  <c r="BK41" i="1" l="1"/>
  <c r="BL40" i="1" l="1"/>
  <c r="V19" i="1" l="1"/>
  <c r="BL41" i="1"/>
  <c r="BM40" i="1" l="1"/>
  <c r="BM41" i="1" s="1"/>
</calcChain>
</file>

<file path=xl/sharedStrings.xml><?xml version="1.0" encoding="utf-8"?>
<sst xmlns="http://schemas.openxmlformats.org/spreadsheetml/2006/main" count="59" uniqueCount="27">
  <si>
    <t>Régulation Proportionnelle ( P )</t>
  </si>
  <si>
    <t xml:space="preserve">Régulation Intégrale ( I ) </t>
  </si>
  <si>
    <t xml:space="preserve">Régulation Proportionnelle Intégrale ( PI ) </t>
  </si>
  <si>
    <t>Conditions initiales</t>
  </si>
  <si>
    <t>T°int</t>
  </si>
  <si>
    <t>°C</t>
  </si>
  <si>
    <t>T°ext</t>
  </si>
  <si>
    <t>T°cons</t>
  </si>
  <si>
    <t xml:space="preserve">Bande prop. : </t>
  </si>
  <si>
    <t>Temps d'intégration</t>
  </si>
  <si>
    <t>BP</t>
  </si>
  <si>
    <t>TI</t>
  </si>
  <si>
    <t>s.</t>
  </si>
  <si>
    <t xml:space="preserve">Temp. du local après 1 heure : </t>
  </si>
  <si>
    <t xml:space="preserve">°C </t>
  </si>
  <si>
    <t xml:space="preserve">Mode d'emploi de la feuille de calcul :  </t>
  </si>
  <si>
    <t>Il s'agit d'un local chauffé par un radiateur.</t>
  </si>
  <si>
    <t>Celui est alimenté par une vanne 3 voies dont l'ouverture est commandée par une régulateur P, I  ou PI.</t>
  </si>
  <si>
    <t>En modifiant les paramètres (cases jaunes), on peut observer les réactions du système</t>
  </si>
  <si>
    <t xml:space="preserve">T° initiale de l'eau : </t>
  </si>
  <si>
    <t>Calcul P</t>
  </si>
  <si>
    <t>Tint</t>
  </si>
  <si>
    <t>Teau</t>
  </si>
  <si>
    <t>Temps</t>
  </si>
  <si>
    <t>Calcul I</t>
  </si>
  <si>
    <t>Calcul  PI</t>
  </si>
  <si>
    <t>Mise à jour Avril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</si>
</sst>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0" x14ac:knownFonts="1">
    <font>
      <sz val="12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theme="0"/>
      <name val="Courier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165" fontId="4" fillId="0" borderId="0" xfId="0" applyNumberFormat="1" applyFont="1"/>
    <xf numFmtId="1" fontId="4" fillId="0" borderId="0" xfId="0" applyNumberFormat="1" applyFont="1"/>
    <xf numFmtId="0" fontId="2" fillId="2" borderId="0" xfId="0" applyFont="1" applyFill="1"/>
    <xf numFmtId="0" fontId="5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left"/>
    </xf>
    <xf numFmtId="165" fontId="4" fillId="0" borderId="1" xfId="0" applyNumberFormat="1" applyFont="1" applyBorder="1"/>
    <xf numFmtId="1" fontId="4" fillId="0" borderId="1" xfId="0" applyNumberFormat="1" applyFont="1" applyBorder="1"/>
    <xf numFmtId="0" fontId="5" fillId="0" borderId="1" xfId="0" applyFont="1" applyBorder="1" applyAlignment="1">
      <alignment horizontal="left"/>
    </xf>
    <xf numFmtId="164" fontId="6" fillId="0" borderId="0" xfId="0" applyNumberFormat="1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2" fillId="2" borderId="0" xfId="0" applyNumberFormat="1" applyFont="1" applyFill="1"/>
    <xf numFmtId="0" fontId="0" fillId="3" borderId="0" xfId="0" applyFill="1"/>
    <xf numFmtId="0" fontId="3" fillId="3" borderId="0" xfId="0" applyFont="1" applyFill="1"/>
    <xf numFmtId="0" fontId="0" fillId="3" borderId="1" xfId="0" applyFill="1" applyBorder="1"/>
    <xf numFmtId="0" fontId="2" fillId="0" borderId="2" xfId="0" applyFont="1" applyBorder="1"/>
    <xf numFmtId="0" fontId="2" fillId="0" borderId="3" xfId="0" applyFont="1" applyBorder="1"/>
    <xf numFmtId="0" fontId="8" fillId="4" borderId="4" xfId="0" applyFont="1" applyFill="1" applyBorder="1" applyAlignment="1">
      <alignment horizontal="left"/>
    </xf>
    <xf numFmtId="0" fontId="0" fillId="4" borderId="5" xfId="0" applyFill="1" applyBorder="1"/>
    <xf numFmtId="0" fontId="2" fillId="4" borderId="0" xfId="0" applyFont="1" applyFill="1" applyAlignment="1">
      <alignment horizontal="left"/>
    </xf>
    <xf numFmtId="0" fontId="2" fillId="4" borderId="6" xfId="0" applyFont="1" applyFill="1" applyBorder="1"/>
    <xf numFmtId="0" fontId="7" fillId="4" borderId="1" xfId="0" applyFont="1" applyFill="1" applyBorder="1"/>
    <xf numFmtId="0" fontId="0" fillId="4" borderId="0" xfId="0" applyFill="1"/>
    <xf numFmtId="0" fontId="0" fillId="4" borderId="7" xfId="0" applyFill="1" applyBorder="1"/>
    <xf numFmtId="0" fontId="0" fillId="4" borderId="1" xfId="0" applyFill="1" applyBorder="1"/>
    <xf numFmtId="0" fontId="7" fillId="4" borderId="2" xfId="0" applyFont="1" applyFill="1" applyBorder="1"/>
    <xf numFmtId="0" fontId="0" fillId="4" borderId="3" xfId="0" applyFill="1" applyBorder="1"/>
    <xf numFmtId="0" fontId="0" fillId="4" borderId="8" xfId="0" applyFill="1" applyBorder="1"/>
    <xf numFmtId="0" fontId="9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6745562130178"/>
          <c:y val="8.7412736650350764E-2"/>
          <c:w val="0.84911242603550297"/>
          <c:h val="0.76923208252308672"/>
        </c:manualLayout>
      </c:layout>
      <c:lineChart>
        <c:grouping val="standard"/>
        <c:varyColors val="0"/>
        <c:ser>
          <c:idx val="0"/>
          <c:order val="0"/>
          <c:tx>
            <c:v>T° eau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REGUL_PID!$E$37:$BM$37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REGUL_PID!$E$33:$BM$33</c:f>
              <c:numCache>
                <c:formatCode>0.0</c:formatCode>
                <c:ptCount val="61"/>
                <c:pt idx="0">
                  <c:v>16.401228800000002</c:v>
                </c:pt>
                <c:pt idx="1">
                  <c:v>17.055191936000003</c:v>
                </c:pt>
                <c:pt idx="2">
                  <c:v>17.689536177920004</c:v>
                </c:pt>
                <c:pt idx="3">
                  <c:v>18.304850092582406</c:v>
                </c:pt>
                <c:pt idx="4">
                  <c:v>18.901704589804933</c:v>
                </c:pt>
                <c:pt idx="5">
                  <c:v>19.480653452110783</c:v>
                </c:pt>
                <c:pt idx="6">
                  <c:v>20.040982236427574</c:v>
                </c:pt>
                <c:pt idx="7">
                  <c:v>19.589752769334748</c:v>
                </c:pt>
                <c:pt idx="8">
                  <c:v>19.937841420375072</c:v>
                </c:pt>
                <c:pt idx="9">
                  <c:v>19.608763764891567</c:v>
                </c:pt>
                <c:pt idx="10">
                  <c:v>19.919868717652513</c:v>
                </c:pt>
                <c:pt idx="11">
                  <c:v>19.625754881542356</c:v>
                </c:pt>
                <c:pt idx="12">
                  <c:v>19.903805577372651</c:v>
                </c:pt>
                <c:pt idx="13">
                  <c:v>19.640940727237702</c:v>
                </c:pt>
                <c:pt idx="14">
                  <c:v>19.889449112480666</c:v>
                </c:pt>
                <c:pt idx="15">
                  <c:v>19.654513108277893</c:v>
                </c:pt>
                <c:pt idx="16">
                  <c:v>19.876617992251131</c:v>
                </c:pt>
                <c:pt idx="17">
                  <c:v>19.666643451941045</c:v>
                </c:pt>
                <c:pt idx="18">
                  <c:v>19.865150151972657</c:v>
                </c:pt>
                <c:pt idx="19">
                  <c:v>19.677484971712005</c:v>
                </c:pt>
                <c:pt idx="20">
                  <c:v>19.854900745973804</c:v>
                </c:pt>
                <c:pt idx="21">
                  <c:v>19.68717460246015</c:v>
                </c:pt>
                <c:pt idx="22">
                  <c:v>19.84574031813575</c:v>
                </c:pt>
                <c:pt idx="23">
                  <c:v>19.695834730008588</c:v>
                </c:pt>
                <c:pt idx="24">
                  <c:v>19.83755316678419</c:v>
                </c:pt>
                <c:pt idx="25">
                  <c:v>19.703574736940176</c:v>
                </c:pt>
                <c:pt idx="26">
                  <c:v>19.830235883308095</c:v>
                </c:pt>
                <c:pt idx="27">
                  <c:v>19.710492384164887</c:v>
                </c:pt>
                <c:pt idx="28">
                  <c:v>19.823696046047196</c:v>
                </c:pt>
                <c:pt idx="29">
                  <c:v>19.716675045698459</c:v>
                </c:pt>
                <c:pt idx="30">
                  <c:v>19.817851052951227</c:v>
                </c:pt>
                <c:pt idx="31">
                  <c:v>19.722200812248417</c:v>
                </c:pt>
                <c:pt idx="32">
                  <c:v>19.81262707826669</c:v>
                </c:pt>
                <c:pt idx="33">
                  <c:v>19.727139477546338</c:v>
                </c:pt>
                <c:pt idx="34">
                  <c:v>19.807958140073502</c:v>
                </c:pt>
                <c:pt idx="35">
                  <c:v>19.731553419884357</c:v>
                </c:pt>
                <c:pt idx="36">
                  <c:v>19.803785266893943</c:v>
                </c:pt>
                <c:pt idx="37">
                  <c:v>19.735498389990266</c:v>
                </c:pt>
                <c:pt idx="38">
                  <c:v>19.800055752847666</c:v>
                </c:pt>
                <c:pt idx="39">
                  <c:v>19.739024215192476</c:v>
                </c:pt>
                <c:pt idx="40">
                  <c:v>19.796722491944958</c:v>
                </c:pt>
                <c:pt idx="41">
                  <c:v>19.742175428768959</c:v>
                </c:pt>
                <c:pt idx="42">
                  <c:v>19.793743383109959</c:v>
                </c:pt>
                <c:pt idx="43">
                  <c:v>19.744991832429122</c:v>
                </c:pt>
                <c:pt idx="44">
                  <c:v>19.791080798418932</c:v>
                </c:pt>
                <c:pt idx="45">
                  <c:v>19.74750899903318</c:v>
                </c:pt>
                <c:pt idx="46">
                  <c:v>19.788701107837095</c:v>
                </c:pt>
                <c:pt idx="47">
                  <c:v>19.749758721898623</c:v>
                </c:pt>
                <c:pt idx="48">
                  <c:v>19.786574254451224</c:v>
                </c:pt>
                <c:pt idx="49">
                  <c:v>19.751769416368806</c:v>
                </c:pt>
                <c:pt idx="50">
                  <c:v>19.784673374832874</c:v>
                </c:pt>
                <c:pt idx="51">
                  <c:v>19.75356647871569</c:v>
                </c:pt>
                <c:pt idx="52">
                  <c:v>19.782974459737243</c:v>
                </c:pt>
                <c:pt idx="53">
                  <c:v>19.755172606909944</c:v>
                </c:pt>
                <c:pt idx="54">
                  <c:v>19.781456050852061</c:v>
                </c:pt>
                <c:pt idx="55">
                  <c:v>19.756608087309861</c:v>
                </c:pt>
                <c:pt idx="56">
                  <c:v>19.780098969766293</c:v>
                </c:pt>
                <c:pt idx="57">
                  <c:v>19.757891050890173</c:v>
                </c:pt>
                <c:pt idx="58">
                  <c:v>19.778886075735368</c:v>
                </c:pt>
                <c:pt idx="59">
                  <c:v>19.759037702247102</c:v>
                </c:pt>
                <c:pt idx="60">
                  <c:v>19.777802049183315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A3-4943-8B51-CF90A832175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REGUL_PID!$E$37:$BM$37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REGUL_PID!$E$34:$CZ$34</c:f>
              <c:numCache>
                <c:formatCode>0.0</c:formatCode>
                <c:ptCount val="10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79.924601679525068</c:v>
                </c:pt>
                <c:pt idx="6">
                  <c:v>20</c:v>
                </c:pt>
                <c:pt idx="7">
                  <c:v>67.33621892291373</c:v>
                </c:pt>
                <c:pt idx="8">
                  <c:v>27.172143802876281</c:v>
                </c:pt>
                <c:pt idx="9">
                  <c:v>65.142642512511543</c:v>
                </c:pt>
                <c:pt idx="10">
                  <c:v>29.245917193940848</c:v>
                </c:pt>
                <c:pt idx="11">
                  <c:v>63.18212905280506</c:v>
                </c:pt>
                <c:pt idx="12">
                  <c:v>31.099356457001782</c:v>
                </c:pt>
                <c:pt idx="13">
                  <c:v>61.429916087957501</c:v>
                </c:pt>
                <c:pt idx="14">
                  <c:v>32.75587163684628</c:v>
                </c:pt>
                <c:pt idx="15">
                  <c:v>59.863872121781576</c:v>
                </c:pt>
                <c:pt idx="16">
                  <c:v>34.236385509484933</c:v>
                </c:pt>
                <c:pt idx="17">
                  <c:v>58.464217083725565</c:v>
                </c:pt>
                <c:pt idx="18">
                  <c:v>35.559597849308858</c:v>
                </c:pt>
                <c:pt idx="19">
                  <c:v>57.213272494768674</c:v>
                </c:pt>
                <c:pt idx="20">
                  <c:v>36.7422216184072</c:v>
                </c:pt>
                <c:pt idx="21">
                  <c:v>56.095238177675007</c:v>
                </c:pt>
                <c:pt idx="22">
                  <c:v>37.799194061259627</c:v>
                </c:pt>
                <c:pt idx="23">
                  <c:v>55.095992691316731</c:v>
                </c:pt>
                <c:pt idx="24">
                  <c:v>38.743865371055023</c:v>
                </c:pt>
                <c:pt idx="25">
                  <c:v>54.202914968441213</c:v>
                </c:pt>
                <c:pt idx="26">
                  <c:v>39.588167310604405</c:v>
                </c:pt>
                <c:pt idx="27">
                  <c:v>53.404724904051513</c:v>
                </c:pt>
                <c:pt idx="28">
                  <c:v>40.342763917631203</c:v>
                </c:pt>
                <c:pt idx="29">
                  <c:v>52.691340880947067</c:v>
                </c:pt>
                <c:pt idx="30">
                  <c:v>41.017186197935388</c:v>
                </c:pt>
                <c:pt idx="31">
                  <c:v>52.053752432874973</c:v>
                </c:pt>
                <c:pt idx="32">
                  <c:v>41.619952507689618</c:v>
                </c:pt>
                <c:pt idx="33">
                  <c:v>51.483906436961021</c:v>
                </c:pt>
                <c:pt idx="34">
                  <c:v>42.158676145365121</c:v>
                </c:pt>
                <c:pt idx="35">
                  <c:v>50.974605397958868</c:v>
                </c:pt>
                <c:pt idx="36">
                  <c:v>42.640161512237356</c:v>
                </c:pt>
                <c:pt idx="37">
                  <c:v>50.519416539584739</c:v>
                </c:pt>
                <c:pt idx="38">
                  <c:v>43.070490056038594</c:v>
                </c:pt>
                <c:pt idx="39">
                  <c:v>50.112590554714316</c:v>
                </c:pt>
                <c:pt idx="40">
                  <c:v>43.455097083274026</c:v>
                </c:pt>
                <c:pt idx="41">
                  <c:v>49.748988988196984</c:v>
                </c:pt>
                <c:pt idx="42">
                  <c:v>43.798840410389353</c:v>
                </c:pt>
                <c:pt idx="43">
                  <c:v>49.424019335101335</c:v>
                </c:pt>
                <c:pt idx="44">
                  <c:v>44.106061720892477</c:v>
                </c:pt>
                <c:pt idx="45">
                  <c:v>49.133577034633127</c:v>
                </c:pt>
                <c:pt idx="46">
                  <c:v>44.380641403412071</c:v>
                </c:pt>
                <c:pt idx="47">
                  <c:v>48.873993627082015</c:v>
                </c:pt>
                <c:pt idx="48">
                  <c:v>44.626047563320256</c:v>
                </c:pt>
                <c:pt idx="49">
                  <c:v>48.641990418983973</c:v>
                </c:pt>
                <c:pt idx="50">
                  <c:v>44.845379826976099</c:v>
                </c:pt>
                <c:pt idx="51">
                  <c:v>48.434637071266494</c:v>
                </c:pt>
                <c:pt idx="52">
                  <c:v>45.041408491856551</c:v>
                </c:pt>
                <c:pt idx="53">
                  <c:v>48.249314587314103</c:v>
                </c:pt>
                <c:pt idx="54">
                  <c:v>45.216609517069919</c:v>
                </c:pt>
                <c:pt idx="55">
                  <c:v>48.083682233477617</c:v>
                </c:pt>
                <c:pt idx="56">
                  <c:v>45.373195796196988</c:v>
                </c:pt>
                <c:pt idx="57">
                  <c:v>47.935647974210823</c:v>
                </c:pt>
                <c:pt idx="58">
                  <c:v>45.513145107457518</c:v>
                </c:pt>
                <c:pt idx="59">
                  <c:v>47.80334204841126</c:v>
                </c:pt>
                <c:pt idx="60">
                  <c:v>45.638225094232922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7A3-4943-8B51-CF90A8321758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REGUL_PID!$E$37:$BM$37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REGUL_PID!$W$11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A3-4943-8B51-CF90A8321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640592"/>
        <c:axId val="477144176"/>
      </c:lineChart>
      <c:catAx>
        <c:axId val="6096405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7144176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477144176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9640592"/>
        <c:crosses val="autoZero"/>
        <c:crossBetween val="between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286488696864"/>
          <c:y val="9.0580030641525991E-2"/>
          <c:w val="0.83746781774012602"/>
          <c:h val="0.7608722573888183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REGUL_PID!$E$37:$CZ$37</c:f>
              <c:numCache>
                <c:formatCode>0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REGUL_PID!$E$44:$CZ$44</c:f>
              <c:numCache>
                <c:formatCode>0.0</c:formatCode>
                <c:ptCount val="100"/>
                <c:pt idx="0">
                  <c:v>16.401228800000002</c:v>
                </c:pt>
                <c:pt idx="1">
                  <c:v>17.055191936000003</c:v>
                </c:pt>
                <c:pt idx="2">
                  <c:v>17.689536177920004</c:v>
                </c:pt>
                <c:pt idx="3">
                  <c:v>18.304850092582406</c:v>
                </c:pt>
                <c:pt idx="4">
                  <c:v>18.901704589804933</c:v>
                </c:pt>
                <c:pt idx="5">
                  <c:v>19.278514490203165</c:v>
                </c:pt>
                <c:pt idx="6">
                  <c:v>19.467307785476674</c:v>
                </c:pt>
                <c:pt idx="7">
                  <c:v>19.563604216523345</c:v>
                </c:pt>
                <c:pt idx="8">
                  <c:v>19.614361746434028</c:v>
                </c:pt>
                <c:pt idx="9">
                  <c:v>19.642665802555296</c:v>
                </c:pt>
                <c:pt idx="10">
                  <c:v>19.659866274050053</c:v>
                </c:pt>
                <c:pt idx="11">
                  <c:v>19.671543945202128</c:v>
                </c:pt>
                <c:pt idx="12">
                  <c:v>19.680443537896366</c:v>
                </c:pt>
                <c:pt idx="13">
                  <c:v>19.687915567953834</c:v>
                </c:pt>
                <c:pt idx="14">
                  <c:v>19.694625148503512</c:v>
                </c:pt>
                <c:pt idx="15">
                  <c:v>19.700900431466138</c:v>
                </c:pt>
                <c:pt idx="16">
                  <c:v>19.706903898545406</c:v>
                </c:pt>
                <c:pt idx="17">
                  <c:v>19.712716566709414</c:v>
                </c:pt>
                <c:pt idx="18">
                  <c:v>19.718379383253314</c:v>
                </c:pt>
                <c:pt idx="19">
                  <c:v>19.723913575657612</c:v>
                </c:pt>
                <c:pt idx="20">
                  <c:v>19.729330655815236</c:v>
                </c:pt>
                <c:pt idx="21">
                  <c:v>19.734637338436084</c:v>
                </c:pt>
                <c:pt idx="22">
                  <c:v>19.739837959301205</c:v>
                </c:pt>
                <c:pt idx="23">
                  <c:v>19.744935664458719</c:v>
                </c:pt>
                <c:pt idx="24">
                  <c:v>19.749932995218426</c:v>
                </c:pt>
                <c:pt idx="25">
                  <c:v>19.754832176118999</c:v>
                </c:pt>
                <c:pt idx="26">
                  <c:v>19.759635256871693</c:v>
                </c:pt>
                <c:pt idx="27">
                  <c:v>19.764344182512819</c:v>
                </c:pt>
                <c:pt idx="28">
                  <c:v>19.76896082825699</c:v>
                </c:pt>
                <c:pt idx="29">
                  <c:v>19.773487016990408</c:v>
                </c:pt>
                <c:pt idx="30">
                  <c:v>19.777924528223142</c:v>
                </c:pt>
                <c:pt idx="31">
                  <c:v>19.782275102835769</c:v>
                </c:pt>
                <c:pt idx="32">
                  <c:v>19.786540445751825</c:v>
                </c:pt>
                <c:pt idx="33">
                  <c:v>19.790722227583963</c:v>
                </c:pt>
                <c:pt idx="34">
                  <c:v>19.794822085769042</c:v>
                </c:pt>
                <c:pt idx="35">
                  <c:v>19.798841625445665</c:v>
                </c:pt>
                <c:pt idx="36">
                  <c:v>19.802782420198771</c:v>
                </c:pt>
                <c:pt idx="37">
                  <c:v>19.806646012732795</c:v>
                </c:pt>
                <c:pt idx="38">
                  <c:v>19.810433915503676</c:v>
                </c:pt>
                <c:pt idx="39">
                  <c:v>19.814147611324714</c:v>
                </c:pt>
                <c:pt idx="40">
                  <c:v>19.817788553953825</c:v>
                </c:pt>
                <c:pt idx="41">
                  <c:v>19.821358168665974</c:v>
                </c:pt>
                <c:pt idx="42">
                  <c:v>19.824857852812727</c:v>
                </c:pt>
                <c:pt idx="43">
                  <c:v>19.828288976370082</c:v>
                </c:pt>
                <c:pt idx="44">
                  <c:v>19.83165288247514</c:v>
                </c:pt>
                <c:pt idx="45">
                  <c:v>19.834950887952079</c:v>
                </c:pt>
                <c:pt idx="46">
                  <c:v>19.838184283827744</c:v>
                </c:pt>
                <c:pt idx="47">
                  <c:v>19.841354335837053</c:v>
                </c:pt>
                <c:pt idx="48">
                  <c:v>19.844462284918524</c:v>
                </c:pt>
                <c:pt idx="49">
                  <c:v>19.84750934770004</c:v>
                </c:pt>
                <c:pt idx="50">
                  <c:v>19.850496716975126</c:v>
                </c:pt>
                <c:pt idx="51">
                  <c:v>19.853425562169875</c:v>
                </c:pt>
                <c:pt idx="52">
                  <c:v>19.856297029800725</c:v>
                </c:pt>
                <c:pt idx="53">
                  <c:v>19.859112243923274</c:v>
                </c:pt>
                <c:pt idx="54">
                  <c:v>19.861872306572302</c:v>
                </c:pt>
                <c:pt idx="55">
                  <c:v>19.864578298193166</c:v>
                </c:pt>
                <c:pt idx="56">
                  <c:v>19.867231278064754</c:v>
                </c:pt>
                <c:pt idx="57">
                  <c:v>19.869832284714143</c:v>
                </c:pt>
                <c:pt idx="58">
                  <c:v>19.872382336323128</c:v>
                </c:pt>
                <c:pt idx="59">
                  <c:v>19.874882431126814</c:v>
                </c:pt>
                <c:pt idx="60">
                  <c:v>19.877333547804376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C3-9F47-A76A-23473B65D6F3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REGUL_PID!$E$37:$CZ$37</c:f>
              <c:numCache>
                <c:formatCode>0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REGUL_PID!$E$45:$CZ$45</c:f>
              <c:numCache>
                <c:formatCode>0.0</c:formatCode>
                <c:ptCount val="10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67.822954101950572</c:v>
                </c:pt>
                <c:pt idx="5">
                  <c:v>57.177634336120647</c:v>
                </c:pt>
                <c:pt idx="6">
                  <c:v>51.94672678379348</c:v>
                </c:pt>
                <c:pt idx="7">
                  <c:v>49.377449181107345</c:v>
                </c:pt>
                <c:pt idx="8">
                  <c:v>48.116560753872839</c:v>
                </c:pt>
                <c:pt idx="9">
                  <c:v>47.498822022374384</c:v>
                </c:pt>
                <c:pt idx="10">
                  <c:v>47.197208395998501</c:v>
                </c:pt>
                <c:pt idx="11">
                  <c:v>47.050958497006221</c:v>
                </c:pt>
                <c:pt idx="12">
                  <c:v>46.981044349057797</c:v>
                </c:pt>
                <c:pt idx="13">
                  <c:v>46.948617324595951</c:v>
                </c:pt>
                <c:pt idx="14">
                  <c:v>46.934580567333299</c:v>
                </c:pt>
                <c:pt idx="15">
                  <c:v>46.929546989352403</c:v>
                </c:pt>
                <c:pt idx="16">
                  <c:v>46.928902718094697</c:v>
                </c:pt>
                <c:pt idx="17">
                  <c:v>46.930380334047207</c:v>
                </c:pt>
                <c:pt idx="18">
                  <c:v>46.932865897704559</c:v>
                </c:pt>
                <c:pt idx="19">
                  <c:v>46.935812495623637</c:v>
                </c:pt>
                <c:pt idx="20">
                  <c:v>46.938951945500342</c:v>
                </c:pt>
                <c:pt idx="21">
                  <c:v>46.942153073385768</c:v>
                </c:pt>
                <c:pt idx="22">
                  <c:v>46.945352044370473</c:v>
                </c:pt>
                <c:pt idx="23">
                  <c:v>46.948518114064335</c:v>
                </c:pt>
                <c:pt idx="24">
                  <c:v>46.951636792597895</c:v>
                </c:pt>
                <c:pt idx="25">
                  <c:v>46.95470156844965</c:v>
                </c:pt>
                <c:pt idx="26">
                  <c:v>46.957709840197424</c:v>
                </c:pt>
                <c:pt idx="27">
                  <c:v>46.960660916840652</c:v>
                </c:pt>
                <c:pt idx="28">
                  <c:v>46.963555035007815</c:v>
                </c:pt>
                <c:pt idx="29">
                  <c:v>46.966392876051067</c:v>
                </c:pt>
                <c:pt idx="30">
                  <c:v>46.969175328874812</c:v>
                </c:pt>
                <c:pt idx="31">
                  <c:v>46.971903373562128</c:v>
                </c:pt>
                <c:pt idx="32">
                  <c:v>46.974578024378971</c:v>
                </c:pt>
                <c:pt idx="33">
                  <c:v>46.977200301963748</c:v>
                </c:pt>
                <c:pt idx="34">
                  <c:v>46.979771219861007</c:v>
                </c:pt>
                <c:pt idx="35">
                  <c:v>46.982291778100894</c:v>
                </c:pt>
                <c:pt idx="36">
                  <c:v>46.984762960240317</c:v>
                </c:pt>
                <c:pt idx="37">
                  <c:v>46.987185732100315</c:v>
                </c:pt>
                <c:pt idx="38">
                  <c:v>46.989561041334206</c:v>
                </c:pt>
                <c:pt idx="39">
                  <c:v>46.991889817400875</c:v>
                </c:pt>
                <c:pt idx="40">
                  <c:v>46.994172971732702</c:v>
                </c:pt>
                <c:pt idx="41">
                  <c:v>46.996411397995956</c:v>
                </c:pt>
                <c:pt idx="42">
                  <c:v>46.998605972393776</c:v>
                </c:pt>
                <c:pt idx="43">
                  <c:v>47.000757553985473</c:v>
                </c:pt>
                <c:pt idx="44">
                  <c:v>47.002866985011686</c:v>
                </c:pt>
                <c:pt idx="45">
                  <c:v>47.004935091218435</c:v>
                </c:pt>
                <c:pt idx="46">
                  <c:v>47.006962682177253</c:v>
                </c:pt>
                <c:pt idx="47">
                  <c:v>47.008950551601316</c:v>
                </c:pt>
                <c:pt idx="48">
                  <c:v>47.010899477654945</c:v>
                </c:pt>
                <c:pt idx="49">
                  <c:v>47.01281022325837</c:v>
                </c:pt>
                <c:pt idx="50">
                  <c:v>47.01468353638576</c:v>
                </c:pt>
                <c:pt idx="51">
                  <c:v>47.016520150358218</c:v>
                </c:pt>
                <c:pt idx="52">
                  <c:v>47.018320784130786</c:v>
                </c:pt>
                <c:pt idx="53">
                  <c:v>47.020086142573881</c:v>
                </c:pt>
                <c:pt idx="54">
                  <c:v>47.021816916749088</c:v>
                </c:pt>
                <c:pt idx="55">
                  <c:v>47.023513784179784</c:v>
                </c:pt>
                <c:pt idx="56">
                  <c:v>47.025177409116253</c:v>
                </c:pt>
                <c:pt idx="57">
                  <c:v>47.026808442795726</c:v>
                </c:pt>
                <c:pt idx="58">
                  <c:v>47.028407523697695</c:v>
                </c:pt>
                <c:pt idx="59">
                  <c:v>47.029975277793241</c:v>
                </c:pt>
                <c:pt idx="60">
                  <c:v>47.031512318790277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C3-9F47-A76A-23473B65D6F3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REGUL_PID!$E$37:$CZ$37</c:f>
              <c:numCache>
                <c:formatCode>0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REGUL_PID!$W$11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C3-9F47-A76A-23473B65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144960"/>
        <c:axId val="477143784"/>
      </c:scatterChart>
      <c:valAx>
        <c:axId val="477144960"/>
        <c:scaling>
          <c:orientation val="minMax"/>
          <c:max val="60"/>
        </c:scaling>
        <c:delete val="0"/>
        <c:axPos val="b"/>
        <c:numFmt formatCode="0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7143784"/>
        <c:crosses val="autoZero"/>
        <c:crossBetween val="midCat"/>
      </c:valAx>
      <c:valAx>
        <c:axId val="477143784"/>
        <c:scaling>
          <c:orientation val="minMax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7144960"/>
        <c:crosses val="autoZero"/>
        <c:crossBetween val="midCat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9244394537617"/>
          <c:y val="8.7108013937282236E-2"/>
          <c:w val="0.83382910131488386"/>
          <c:h val="0.7700348432055749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REGUL_PID!$E$37:$CZ$37</c:f>
              <c:numCache>
                <c:formatCode>0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REGUL_PID!$E$40:$CZ$40</c:f>
              <c:numCache>
                <c:formatCode>0.0</c:formatCode>
                <c:ptCount val="100"/>
                <c:pt idx="0">
                  <c:v>15.239306209651199</c:v>
                </c:pt>
                <c:pt idx="1">
                  <c:v>15.409704101564737</c:v>
                </c:pt>
                <c:pt idx="2">
                  <c:v>15.620709403869284</c:v>
                </c:pt>
                <c:pt idx="3">
                  <c:v>15.869002281442157</c:v>
                </c:pt>
                <c:pt idx="4">
                  <c:v>16.150991109964679</c:v>
                </c:pt>
                <c:pt idx="5">
                  <c:v>16.462856402176278</c:v>
                </c:pt>
                <c:pt idx="6">
                  <c:v>16.800595685855853</c:v>
                </c:pt>
                <c:pt idx="7">
                  <c:v>17.160068857993917</c:v>
                </c:pt>
                <c:pt idx="8">
                  <c:v>17.537043549142219</c:v>
                </c:pt>
                <c:pt idx="9">
                  <c:v>17.927240045806617</c:v>
                </c:pt>
                <c:pt idx="10">
                  <c:v>18.326375336714847</c:v>
                </c:pt>
                <c:pt idx="11">
                  <c:v>18.73020587054215</c:v>
                </c:pt>
                <c:pt idx="12">
                  <c:v>19.134568637884033</c:v>
                </c:pt>
                <c:pt idx="13">
                  <c:v>19.535420218572337</c:v>
                </c:pt>
                <c:pt idx="14">
                  <c:v>19.92887346646301</c:v>
                </c:pt>
                <c:pt idx="15">
                  <c:v>20.311231537190992</c:v>
                </c:pt>
                <c:pt idx="16">
                  <c:v>20.679018999686711</c:v>
                </c:pt>
                <c:pt idx="17">
                  <c:v>21.029009809070679</c:v>
                </c:pt>
                <c:pt idx="18">
                  <c:v>21.358251956474785</c:v>
                </c:pt>
                <c:pt idx="19">
                  <c:v>21.664088649970278</c:v>
                </c:pt>
                <c:pt idx="20">
                  <c:v>21.944175919707202</c:v>
                </c:pt>
                <c:pt idx="21">
                  <c:v>22.196496579191738</c:v>
                </c:pt>
                <c:pt idx="22">
                  <c:v>22.419370512962985</c:v>
                </c:pt>
                <c:pt idx="23">
                  <c:v>22.611461298411985</c:v>
                </c:pt>
                <c:pt idx="24">
                  <c:v>22.771779205765331</c:v>
                </c:pt>
                <c:pt idx="25">
                  <c:v>22.899680655008652</c:v>
                </c:pt>
                <c:pt idx="26">
                  <c:v>22.994864241450788</c:v>
                </c:pt>
                <c:pt idx="27">
                  <c:v>23.05736347245481</c:v>
                </c:pt>
                <c:pt idx="28">
                  <c:v>23.087536386343064</c:v>
                </c:pt>
                <c:pt idx="29">
                  <c:v>23.086052250406691</c:v>
                </c:pt>
                <c:pt idx="30">
                  <c:v>23.053875558134362</c:v>
                </c:pt>
                <c:pt idx="31">
                  <c:v>22.992247566071182</c:v>
                </c:pt>
                <c:pt idx="32">
                  <c:v>22.902665628011828</c:v>
                </c:pt>
                <c:pt idx="33">
                  <c:v>22.786860598439258</c:v>
                </c:pt>
                <c:pt idx="34">
                  <c:v>22.646772588193411</c:v>
                </c:pt>
                <c:pt idx="35">
                  <c:v>22.484525363276532</c:v>
                </c:pt>
                <c:pt idx="36">
                  <c:v>22.302399682488925</c:v>
                </c:pt>
                <c:pt idx="37">
                  <c:v>22.102805871287355</c:v>
                </c:pt>
                <c:pt idx="38">
                  <c:v>21.888255927943813</c:v>
                </c:pt>
                <c:pt idx="39">
                  <c:v>21.661335453858257</c:v>
                </c:pt>
                <c:pt idx="40">
                  <c:v>21.424675692874839</c:v>
                </c:pt>
                <c:pt idx="41">
                  <c:v>21.180925954819887</c:v>
                </c:pt>
                <c:pt idx="42">
                  <c:v>20.932726686396581</c:v>
                </c:pt>
                <c:pt idx="43">
                  <c:v>20.682683438229464</c:v>
                </c:pt>
                <c:pt idx="44">
                  <c:v>20.433341960462595</c:v>
                </c:pt>
                <c:pt idx="45">
                  <c:v>20.187164641102523</c:v>
                </c:pt>
                <c:pt idx="46">
                  <c:v>19.946508481497872</c:v>
                </c:pt>
                <c:pt idx="47">
                  <c:v>19.713604782205643</c:v>
                </c:pt>
                <c:pt idx="48">
                  <c:v>19.490540690261412</c:v>
                </c:pt>
                <c:pt idx="49">
                  <c:v>19.279242735800505</c:v>
                </c:pt>
                <c:pt idx="50">
                  <c:v>19.081462462324851</c:v>
                </c:pt>
                <c:pt idx="51">
                  <c:v>18.898764230928712</c:v>
                </c:pt>
                <c:pt idx="52">
                  <c:v>18.732515254734405</c:v>
                </c:pt>
                <c:pt idx="53">
                  <c:v>18.583877895888776</c:v>
                </c:pt>
                <c:pt idx="54">
                  <c:v>18.45380423396546</c:v>
                </c:pt>
                <c:pt idx="55">
                  <c:v>18.34303289172955</c:v>
                </c:pt>
                <c:pt idx="56">
                  <c:v>18.252088082159091</c:v>
                </c:pt>
                <c:pt idx="57">
                  <c:v>18.181280819577442</c:v>
                </c:pt>
                <c:pt idx="58">
                  <c:v>18.130712217910251</c:v>
                </c:pt>
                <c:pt idx="59">
                  <c:v>18.100278780602689</c:v>
                </c:pt>
                <c:pt idx="60">
                  <c:v>18.08967956975955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20-1C4C-A252-4815B90988F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REGUL_PID!$E$37:$CZ$37</c:f>
              <c:numCache>
                <c:formatCode>0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REGUL_PID!$E$41:$CZ$41</c:f>
              <c:numCache>
                <c:formatCode>0.0</c:formatCode>
                <c:ptCount val="100"/>
                <c:pt idx="0">
                  <c:v>48.769703506209282</c:v>
                </c:pt>
                <c:pt idx="1">
                  <c:v>51.523881045270443</c:v>
                </c:pt>
                <c:pt idx="2">
                  <c:v>54.151455402948869</c:v>
                </c:pt>
                <c:pt idx="3">
                  <c:v>56.630054034083578</c:v>
                </c:pt>
                <c:pt idx="4">
                  <c:v>58.939459368104771</c:v>
                </c:pt>
                <c:pt idx="5">
                  <c:v>61.061745526799001</c:v>
                </c:pt>
                <c:pt idx="6">
                  <c:v>62.98138811528549</c:v>
                </c:pt>
                <c:pt idx="7">
                  <c:v>64.685346800489143</c:v>
                </c:pt>
                <c:pt idx="8">
                  <c:v>66.16312067100381</c:v>
                </c:pt>
                <c:pt idx="9">
                  <c:v>67.406776643519834</c:v>
                </c:pt>
                <c:pt idx="10">
                  <c:v>68.410951441490923</c:v>
                </c:pt>
                <c:pt idx="11">
                  <c:v>69.172827919165627</c:v>
                </c:pt>
                <c:pt idx="12">
                  <c:v>69.692086736435201</c:v>
                </c:pt>
                <c:pt idx="13">
                  <c:v>69.970834605291799</c:v>
                </c:pt>
                <c:pt idx="14">
                  <c:v>70.013510525413992</c:v>
                </c:pt>
                <c:pt idx="15">
                  <c:v>69.826771603099402</c:v>
                </c:pt>
                <c:pt idx="16">
                  <c:v>69.419360203287368</c:v>
                </c:pt>
                <c:pt idx="17">
                  <c:v>68.80195431784496</c:v>
                </c:pt>
                <c:pt idx="18">
                  <c:v>67.987003143960095</c:v>
                </c:pt>
                <c:pt idx="19">
                  <c:v>66.988549953977923</c:v>
                </c:pt>
                <c:pt idx="20">
                  <c:v>65.822044402153608</c:v>
                </c:pt>
                <c:pt idx="21">
                  <c:v>64.504146454638573</c:v>
                </c:pt>
                <c:pt idx="22">
                  <c:v>63.052524146860783</c:v>
                </c:pt>
                <c:pt idx="23">
                  <c:v>61.485647367813591</c:v>
                </c:pt>
                <c:pt idx="24">
                  <c:v>59.822579844354394</c:v>
                </c:pt>
                <c:pt idx="25">
                  <c:v>58.082771451349203</c:v>
                </c:pt>
                <c:pt idx="26">
                  <c:v>56.285852906478731</c:v>
                </c:pt>
                <c:pt idx="27">
                  <c:v>54.451434823005847</c:v>
                </c:pt>
                <c:pt idx="28">
                  <c:v>52.59891299120001</c:v>
                </c:pt>
                <c:pt idx="29">
                  <c:v>50.747281640955997</c:v>
                </c:pt>
                <c:pt idx="30">
                  <c:v>48.914956306075382</c:v>
                </c:pt>
                <c:pt idx="31">
                  <c:v>47.119607766432672</c:v>
                </c:pt>
                <c:pt idx="32">
                  <c:v>45.378008389625577</c:v>
                </c:pt>
                <c:pt idx="33">
                  <c:v>43.705892030562026</c:v>
                </c:pt>
                <c:pt idx="34">
                  <c:v>42.117828477645979</c:v>
                </c:pt>
                <c:pt idx="35">
                  <c:v>40.627113259680058</c:v>
                </c:pt>
                <c:pt idx="36">
                  <c:v>39.2456734501867</c:v>
                </c:pt>
                <c:pt idx="37">
                  <c:v>37.983989927414285</c:v>
                </c:pt>
                <c:pt idx="38">
                  <c:v>36.851036370647996</c:v>
                </c:pt>
                <c:pt idx="39">
                  <c:v>35.854235098333042</c:v>
                </c:pt>
                <c:pt idx="40">
                  <c:v>34.999429682608138</c:v>
                </c:pt>
                <c:pt idx="41">
                  <c:v>34.290874109716206</c:v>
                </c:pt>
                <c:pt idx="42">
                  <c:v>33.731238097878261</c:v>
                </c:pt>
                <c:pt idx="43">
                  <c:v>33.321628034940581</c:v>
                </c:pt>
                <c:pt idx="44">
                  <c:v>33.061622858663021</c:v>
                </c:pt>
                <c:pt idx="45">
                  <c:v>32.94932407400151</c:v>
                </c:pt>
                <c:pt idx="46">
                  <c:v>32.981418985102785</c:v>
                </c:pt>
                <c:pt idx="47">
                  <c:v>33.153256115779399</c:v>
                </c:pt>
                <c:pt idx="48">
                  <c:v>33.458931701622554</c:v>
                </c:pt>
                <c:pt idx="49">
                  <c:v>33.891386060142253</c:v>
                </c:pt>
                <c:pt idx="50">
                  <c:v>34.442508582747344</c:v>
                </c:pt>
                <c:pt idx="51">
                  <c:v>35.103250044190119</c:v>
                </c:pt>
                <c:pt idx="52">
                  <c:v>35.86374089134948</c:v>
                </c:pt>
                <c:pt idx="53">
                  <c:v>36.713414153816217</c:v>
                </c:pt>
                <c:pt idx="54">
                  <c:v>37.64113161343694</c:v>
                </c:pt>
                <c:pt idx="55">
                  <c:v>38.635311878399207</c:v>
                </c:pt>
                <c:pt idx="56">
                  <c:v>39.68405902910375</c:v>
                </c:pt>
                <c:pt idx="57">
                  <c:v>40.775290537357286</c:v>
                </c:pt>
                <c:pt idx="58">
                  <c:v>41.896863206611137</c:v>
                </c:pt>
                <c:pt idx="59">
                  <c:v>43.036695938249522</c:v>
                </c:pt>
                <c:pt idx="60">
                  <c:v>44.18288819639379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20-1C4C-A252-4815B9098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142608"/>
        <c:axId val="602683120"/>
      </c:scatterChart>
      <c:valAx>
        <c:axId val="477142608"/>
        <c:scaling>
          <c:orientation val="minMax"/>
          <c:max val="60"/>
        </c:scaling>
        <c:delete val="0"/>
        <c:axPos val="b"/>
        <c:numFmt formatCode="0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2683120"/>
        <c:crosses val="autoZero"/>
        <c:crossBetween val="midCat"/>
        <c:majorUnit val="10"/>
      </c:valAx>
      <c:valAx>
        <c:axId val="602683120"/>
        <c:scaling>
          <c:orientation val="minMax"/>
          <c:max val="9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71426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70326511392038249"/>
          <c:y val="0.1289198606271777"/>
          <c:w val="0.20474807114137719"/>
          <c:h val="0.135888501742160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58333333333333E-2"/>
          <c:y val="3.5353535353535352E-2"/>
          <c:w val="0.93125000000000002"/>
          <c:h val="0.8956228956228956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REGUL_PID!$E$37:$CZ$37</c:f>
              <c:numCache>
                <c:formatCode>0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REGUL_PID!$E$44:$CZ$44</c:f>
              <c:numCache>
                <c:formatCode>0.0</c:formatCode>
                <c:ptCount val="100"/>
                <c:pt idx="0">
                  <c:v>16.401228800000002</c:v>
                </c:pt>
                <c:pt idx="1">
                  <c:v>17.055191936000003</c:v>
                </c:pt>
                <c:pt idx="2">
                  <c:v>17.689536177920004</c:v>
                </c:pt>
                <c:pt idx="3">
                  <c:v>18.304850092582406</c:v>
                </c:pt>
                <c:pt idx="4">
                  <c:v>18.901704589804933</c:v>
                </c:pt>
                <c:pt idx="5">
                  <c:v>19.278514490203165</c:v>
                </c:pt>
                <c:pt idx="6">
                  <c:v>19.467307785476674</c:v>
                </c:pt>
                <c:pt idx="7">
                  <c:v>19.563604216523345</c:v>
                </c:pt>
                <c:pt idx="8">
                  <c:v>19.614361746434028</c:v>
                </c:pt>
                <c:pt idx="9">
                  <c:v>19.642665802555296</c:v>
                </c:pt>
                <c:pt idx="10">
                  <c:v>19.659866274050053</c:v>
                </c:pt>
                <c:pt idx="11">
                  <c:v>19.671543945202128</c:v>
                </c:pt>
                <c:pt idx="12">
                  <c:v>19.680443537896366</c:v>
                </c:pt>
                <c:pt idx="13">
                  <c:v>19.687915567953834</c:v>
                </c:pt>
                <c:pt idx="14">
                  <c:v>19.694625148503512</c:v>
                </c:pt>
                <c:pt idx="15">
                  <c:v>19.700900431466138</c:v>
                </c:pt>
                <c:pt idx="16">
                  <c:v>19.706903898545406</c:v>
                </c:pt>
                <c:pt idx="17">
                  <c:v>19.712716566709414</c:v>
                </c:pt>
                <c:pt idx="18">
                  <c:v>19.718379383253314</c:v>
                </c:pt>
                <c:pt idx="19">
                  <c:v>19.723913575657612</c:v>
                </c:pt>
                <c:pt idx="20">
                  <c:v>19.729330655815236</c:v>
                </c:pt>
                <c:pt idx="21">
                  <c:v>19.734637338436084</c:v>
                </c:pt>
                <c:pt idx="22">
                  <c:v>19.739837959301205</c:v>
                </c:pt>
                <c:pt idx="23">
                  <c:v>19.744935664458719</c:v>
                </c:pt>
                <c:pt idx="24">
                  <c:v>19.749932995218426</c:v>
                </c:pt>
                <c:pt idx="25">
                  <c:v>19.754832176118999</c:v>
                </c:pt>
                <c:pt idx="26">
                  <c:v>19.759635256871693</c:v>
                </c:pt>
                <c:pt idx="27">
                  <c:v>19.764344182512819</c:v>
                </c:pt>
                <c:pt idx="28">
                  <c:v>19.76896082825699</c:v>
                </c:pt>
                <c:pt idx="29">
                  <c:v>19.773487016990408</c:v>
                </c:pt>
                <c:pt idx="30">
                  <c:v>19.777924528223142</c:v>
                </c:pt>
                <c:pt idx="31">
                  <c:v>19.782275102835769</c:v>
                </c:pt>
                <c:pt idx="32">
                  <c:v>19.786540445751825</c:v>
                </c:pt>
                <c:pt idx="33">
                  <c:v>19.790722227583963</c:v>
                </c:pt>
                <c:pt idx="34">
                  <c:v>19.794822085769042</c:v>
                </c:pt>
                <c:pt idx="35">
                  <c:v>19.798841625445665</c:v>
                </c:pt>
                <c:pt idx="36">
                  <c:v>19.802782420198771</c:v>
                </c:pt>
                <c:pt idx="37">
                  <c:v>19.806646012732795</c:v>
                </c:pt>
                <c:pt idx="38">
                  <c:v>19.810433915503676</c:v>
                </c:pt>
                <c:pt idx="39">
                  <c:v>19.814147611324714</c:v>
                </c:pt>
                <c:pt idx="40">
                  <c:v>19.817788553953825</c:v>
                </c:pt>
                <c:pt idx="41">
                  <c:v>19.821358168665974</c:v>
                </c:pt>
                <c:pt idx="42">
                  <c:v>19.824857852812727</c:v>
                </c:pt>
                <c:pt idx="43">
                  <c:v>19.828288976370082</c:v>
                </c:pt>
                <c:pt idx="44">
                  <c:v>19.83165288247514</c:v>
                </c:pt>
                <c:pt idx="45">
                  <c:v>19.834950887952079</c:v>
                </c:pt>
                <c:pt idx="46">
                  <c:v>19.838184283827744</c:v>
                </c:pt>
                <c:pt idx="47">
                  <c:v>19.841354335837053</c:v>
                </c:pt>
                <c:pt idx="48">
                  <c:v>19.844462284918524</c:v>
                </c:pt>
                <c:pt idx="49">
                  <c:v>19.84750934770004</c:v>
                </c:pt>
                <c:pt idx="50">
                  <c:v>19.850496716975126</c:v>
                </c:pt>
                <c:pt idx="51">
                  <c:v>19.853425562169875</c:v>
                </c:pt>
                <c:pt idx="52">
                  <c:v>19.856297029800725</c:v>
                </c:pt>
                <c:pt idx="53">
                  <c:v>19.859112243923274</c:v>
                </c:pt>
                <c:pt idx="54">
                  <c:v>19.861872306572302</c:v>
                </c:pt>
                <c:pt idx="55">
                  <c:v>19.864578298193166</c:v>
                </c:pt>
                <c:pt idx="56">
                  <c:v>19.867231278064754</c:v>
                </c:pt>
                <c:pt idx="57">
                  <c:v>19.869832284714143</c:v>
                </c:pt>
                <c:pt idx="58">
                  <c:v>19.872382336323128</c:v>
                </c:pt>
                <c:pt idx="59">
                  <c:v>19.874882431126814</c:v>
                </c:pt>
                <c:pt idx="60">
                  <c:v>19.877333547804376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B2-7544-85DD-D5FF62FB4E4B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REGUL_PID!$E$37:$CZ$37</c:f>
              <c:numCache>
                <c:formatCode>0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REGUL_PID!$E$45:$CZ$45</c:f>
              <c:numCache>
                <c:formatCode>0.0</c:formatCode>
                <c:ptCount val="10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67.822954101950572</c:v>
                </c:pt>
                <c:pt idx="5">
                  <c:v>57.177634336120647</c:v>
                </c:pt>
                <c:pt idx="6">
                  <c:v>51.94672678379348</c:v>
                </c:pt>
                <c:pt idx="7">
                  <c:v>49.377449181107345</c:v>
                </c:pt>
                <c:pt idx="8">
                  <c:v>48.116560753872839</c:v>
                </c:pt>
                <c:pt idx="9">
                  <c:v>47.498822022374384</c:v>
                </c:pt>
                <c:pt idx="10">
                  <c:v>47.197208395998501</c:v>
                </c:pt>
                <c:pt idx="11">
                  <c:v>47.050958497006221</c:v>
                </c:pt>
                <c:pt idx="12">
                  <c:v>46.981044349057797</c:v>
                </c:pt>
                <c:pt idx="13">
                  <c:v>46.948617324595951</c:v>
                </c:pt>
                <c:pt idx="14">
                  <c:v>46.934580567333299</c:v>
                </c:pt>
                <c:pt idx="15">
                  <c:v>46.929546989352403</c:v>
                </c:pt>
                <c:pt idx="16">
                  <c:v>46.928902718094697</c:v>
                </c:pt>
                <c:pt idx="17">
                  <c:v>46.930380334047207</c:v>
                </c:pt>
                <c:pt idx="18">
                  <c:v>46.932865897704559</c:v>
                </c:pt>
                <c:pt idx="19">
                  <c:v>46.935812495623637</c:v>
                </c:pt>
                <c:pt idx="20">
                  <c:v>46.938951945500342</c:v>
                </c:pt>
                <c:pt idx="21">
                  <c:v>46.942153073385768</c:v>
                </c:pt>
                <c:pt idx="22">
                  <c:v>46.945352044370473</c:v>
                </c:pt>
                <c:pt idx="23">
                  <c:v>46.948518114064335</c:v>
                </c:pt>
                <c:pt idx="24">
                  <c:v>46.951636792597895</c:v>
                </c:pt>
                <c:pt idx="25">
                  <c:v>46.95470156844965</c:v>
                </c:pt>
                <c:pt idx="26">
                  <c:v>46.957709840197424</c:v>
                </c:pt>
                <c:pt idx="27">
                  <c:v>46.960660916840652</c:v>
                </c:pt>
                <c:pt idx="28">
                  <c:v>46.963555035007815</c:v>
                </c:pt>
                <c:pt idx="29">
                  <c:v>46.966392876051067</c:v>
                </c:pt>
                <c:pt idx="30">
                  <c:v>46.969175328874812</c:v>
                </c:pt>
                <c:pt idx="31">
                  <c:v>46.971903373562128</c:v>
                </c:pt>
                <c:pt idx="32">
                  <c:v>46.974578024378971</c:v>
                </c:pt>
                <c:pt idx="33">
                  <c:v>46.977200301963748</c:v>
                </c:pt>
                <c:pt idx="34">
                  <c:v>46.979771219861007</c:v>
                </c:pt>
                <c:pt idx="35">
                  <c:v>46.982291778100894</c:v>
                </c:pt>
                <c:pt idx="36">
                  <c:v>46.984762960240317</c:v>
                </c:pt>
                <c:pt idx="37">
                  <c:v>46.987185732100315</c:v>
                </c:pt>
                <c:pt idx="38">
                  <c:v>46.989561041334206</c:v>
                </c:pt>
                <c:pt idx="39">
                  <c:v>46.991889817400875</c:v>
                </c:pt>
                <c:pt idx="40">
                  <c:v>46.994172971732702</c:v>
                </c:pt>
                <c:pt idx="41">
                  <c:v>46.996411397995956</c:v>
                </c:pt>
                <c:pt idx="42">
                  <c:v>46.998605972393776</c:v>
                </c:pt>
                <c:pt idx="43">
                  <c:v>47.000757553985473</c:v>
                </c:pt>
                <c:pt idx="44">
                  <c:v>47.002866985011686</c:v>
                </c:pt>
                <c:pt idx="45">
                  <c:v>47.004935091218435</c:v>
                </c:pt>
                <c:pt idx="46">
                  <c:v>47.006962682177253</c:v>
                </c:pt>
                <c:pt idx="47">
                  <c:v>47.008950551601316</c:v>
                </c:pt>
                <c:pt idx="48">
                  <c:v>47.010899477654945</c:v>
                </c:pt>
                <c:pt idx="49">
                  <c:v>47.01281022325837</c:v>
                </c:pt>
                <c:pt idx="50">
                  <c:v>47.01468353638576</c:v>
                </c:pt>
                <c:pt idx="51">
                  <c:v>47.016520150358218</c:v>
                </c:pt>
                <c:pt idx="52">
                  <c:v>47.018320784130786</c:v>
                </c:pt>
                <c:pt idx="53">
                  <c:v>47.020086142573881</c:v>
                </c:pt>
                <c:pt idx="54">
                  <c:v>47.021816916749088</c:v>
                </c:pt>
                <c:pt idx="55">
                  <c:v>47.023513784179784</c:v>
                </c:pt>
                <c:pt idx="56">
                  <c:v>47.025177409116253</c:v>
                </c:pt>
                <c:pt idx="57">
                  <c:v>47.026808442795726</c:v>
                </c:pt>
                <c:pt idx="58">
                  <c:v>47.028407523697695</c:v>
                </c:pt>
                <c:pt idx="59">
                  <c:v>47.029975277793241</c:v>
                </c:pt>
                <c:pt idx="60">
                  <c:v>47.031512318790277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B2-7544-85DD-D5FF62FB4E4B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REGUL_PID!$E$37:$CZ$37</c:f>
              <c:numCache>
                <c:formatCode>0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REGUL_PID!$W$11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B2-7544-85DD-D5FF62FB4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639808"/>
        <c:axId val="609638240"/>
      </c:scatterChart>
      <c:valAx>
        <c:axId val="6096398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9638240"/>
        <c:crosses val="autoZero"/>
        <c:crossBetween val="midCat"/>
      </c:valAx>
      <c:valAx>
        <c:axId val="609638240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96398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1" workbookViewId="0" zoomToFit="1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</xdr:row>
      <xdr:rowOff>47625</xdr:rowOff>
    </xdr:from>
    <xdr:to>
      <xdr:col>13</xdr:col>
      <xdr:colOff>276225</xdr:colOff>
      <xdr:row>17</xdr:row>
      <xdr:rowOff>104775</xdr:rowOff>
    </xdr:to>
    <xdr:graphicFrame macro="">
      <xdr:nvGraphicFramePr>
        <xdr:cNvPr id="1025" name="Graphiqu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85725</xdr:colOff>
      <xdr:row>3</xdr:row>
      <xdr:rowOff>66675</xdr:rowOff>
    </xdr:from>
    <xdr:to>
      <xdr:col>43</xdr:col>
      <xdr:colOff>304800</xdr:colOff>
      <xdr:row>17</xdr:row>
      <xdr:rowOff>28575</xdr:rowOff>
    </xdr:to>
    <xdr:graphicFrame macro="">
      <xdr:nvGraphicFramePr>
        <xdr:cNvPr id="1026" name="Graphiqu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66675</xdr:colOff>
      <xdr:row>3</xdr:row>
      <xdr:rowOff>47625</xdr:rowOff>
    </xdr:from>
    <xdr:to>
      <xdr:col>26</xdr:col>
      <xdr:colOff>266700</xdr:colOff>
      <xdr:row>17</xdr:row>
      <xdr:rowOff>114300</xdr:rowOff>
    </xdr:to>
    <xdr:graphicFrame macro="">
      <xdr:nvGraphicFramePr>
        <xdr:cNvPr id="1027" name="Graphiqu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18</xdr:row>
      <xdr:rowOff>114300</xdr:rowOff>
    </xdr:from>
    <xdr:to>
      <xdr:col>0</xdr:col>
      <xdr:colOff>257175</xdr:colOff>
      <xdr:row>18</xdr:row>
      <xdr:rowOff>114300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28575" y="33432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18</xdr:row>
      <xdr:rowOff>114300</xdr:rowOff>
    </xdr:from>
    <xdr:to>
      <xdr:col>14</xdr:col>
      <xdr:colOff>409575</xdr:colOff>
      <xdr:row>18</xdr:row>
      <xdr:rowOff>114300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4724400" y="33432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47625</xdr:colOff>
      <xdr:row>18</xdr:row>
      <xdr:rowOff>104775</xdr:rowOff>
    </xdr:from>
    <xdr:to>
      <xdr:col>30</xdr:col>
      <xdr:colOff>276225</xdr:colOff>
      <xdr:row>18</xdr:row>
      <xdr:rowOff>104775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10153650" y="333375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56923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" transitionEvaluation="1"/>
  <dimension ref="A1:CZ46"/>
  <sheetViews>
    <sheetView showGridLines="0" showRowColHeaders="0" tabSelected="1" workbookViewId="0">
      <selection activeCell="AW16" sqref="AW16"/>
    </sheetView>
  </sheetViews>
  <sheetFormatPr baseColWidth="10" defaultColWidth="9.7109375" defaultRowHeight="16" x14ac:dyDescent="0.2"/>
  <cols>
    <col min="1" max="13" width="3.7109375" customWidth="1"/>
    <col min="14" max="14" width="3.85546875" customWidth="1"/>
    <col min="15" max="15" width="6.7109375" style="10" customWidth="1"/>
    <col min="16" max="16" width="4.28515625" customWidth="1"/>
    <col min="17" max="24" width="3.7109375" customWidth="1"/>
    <col min="25" max="25" width="4.85546875" customWidth="1"/>
    <col min="26" max="29" width="3.7109375" customWidth="1"/>
    <col min="30" max="30" width="3.7109375" style="10" customWidth="1"/>
    <col min="31" max="104" width="3.7109375" customWidth="1"/>
  </cols>
  <sheetData>
    <row r="1" spans="1:51" ht="9.75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3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3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</row>
    <row r="2" spans="1:51" x14ac:dyDescent="0.2">
      <c r="A2" s="21"/>
      <c r="B2" s="21"/>
      <c r="C2" s="21"/>
      <c r="D2" s="22" t="s">
        <v>0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3"/>
      <c r="P2" s="21"/>
      <c r="Q2" s="21"/>
      <c r="R2" s="22" t="s">
        <v>1</v>
      </c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3"/>
      <c r="AE2" s="21"/>
      <c r="AF2" s="21"/>
      <c r="AG2" s="22" t="s">
        <v>2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37" t="s">
        <v>26</v>
      </c>
      <c r="AT2" s="37"/>
      <c r="AU2" s="37"/>
      <c r="AV2" s="37"/>
      <c r="AW2" s="37"/>
      <c r="AX2" s="37"/>
      <c r="AY2" s="37"/>
    </row>
    <row r="3" spans="1:51" ht="3.75" customHeight="1" x14ac:dyDescent="0.2">
      <c r="A3" s="21"/>
      <c r="B3" s="21"/>
      <c r="C3" s="21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3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3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5" spans="1:51" x14ac:dyDescent="0.2">
      <c r="A5" s="3" t="s">
        <v>3</v>
      </c>
      <c r="B5" s="3"/>
      <c r="C5" s="2"/>
      <c r="D5" s="2"/>
      <c r="O5" s="12" t="s">
        <v>3</v>
      </c>
      <c r="AD5" s="12" t="s">
        <v>3</v>
      </c>
    </row>
    <row r="6" spans="1:51" x14ac:dyDescent="0.2">
      <c r="AF6" s="1"/>
    </row>
    <row r="7" spans="1:51" x14ac:dyDescent="0.2">
      <c r="A7" s="9" t="s">
        <v>4</v>
      </c>
      <c r="C7" s="8">
        <v>15</v>
      </c>
      <c r="D7" s="3" t="s">
        <v>5</v>
      </c>
      <c r="O7" s="16" t="s">
        <v>4</v>
      </c>
      <c r="P7" s="8">
        <v>15</v>
      </c>
      <c r="Q7" s="3" t="s">
        <v>5</v>
      </c>
      <c r="AD7" s="16" t="s">
        <v>4</v>
      </c>
      <c r="AF7" s="8">
        <v>15</v>
      </c>
      <c r="AG7" s="3" t="s">
        <v>5</v>
      </c>
    </row>
    <row r="8" spans="1:51" x14ac:dyDescent="0.2">
      <c r="A8" s="9" t="s">
        <v>6</v>
      </c>
      <c r="C8" s="8">
        <v>5</v>
      </c>
      <c r="D8" s="3" t="s">
        <v>5</v>
      </c>
      <c r="O8" s="16" t="s">
        <v>6</v>
      </c>
      <c r="P8" s="8">
        <v>5</v>
      </c>
      <c r="Q8" s="3" t="s">
        <v>5</v>
      </c>
      <c r="AD8" s="16" t="s">
        <v>6</v>
      </c>
      <c r="AF8" s="8">
        <v>5</v>
      </c>
      <c r="AG8" s="3" t="s">
        <v>5</v>
      </c>
    </row>
    <row r="9" spans="1:51" x14ac:dyDescent="0.2">
      <c r="A9" s="3"/>
      <c r="B9" s="3"/>
      <c r="O9" s="12"/>
      <c r="P9" s="3"/>
      <c r="AD9" s="12"/>
      <c r="AF9" s="3"/>
    </row>
    <row r="10" spans="1:51" x14ac:dyDescent="0.2">
      <c r="A10" s="9" t="s">
        <v>7</v>
      </c>
      <c r="C10" s="8">
        <v>20</v>
      </c>
      <c r="D10" s="3" t="s">
        <v>5</v>
      </c>
      <c r="O10" s="16" t="s">
        <v>7</v>
      </c>
      <c r="P10" s="8">
        <v>20</v>
      </c>
      <c r="Q10" s="3" t="s">
        <v>5</v>
      </c>
      <c r="AD10" s="16" t="s">
        <v>7</v>
      </c>
      <c r="AF10" s="8">
        <v>20</v>
      </c>
      <c r="AG10" s="3" t="s">
        <v>5</v>
      </c>
    </row>
    <row r="11" spans="1:51" x14ac:dyDescent="0.2">
      <c r="O11" s="12"/>
      <c r="P11" s="3"/>
      <c r="Q11" s="3"/>
      <c r="AD11" s="12"/>
    </row>
    <row r="12" spans="1:51" x14ac:dyDescent="0.2">
      <c r="O12" s="12"/>
      <c r="P12" s="3"/>
      <c r="Q12" s="3"/>
      <c r="AD12" s="12" t="s">
        <v>8</v>
      </c>
    </row>
    <row r="13" spans="1:51" x14ac:dyDescent="0.2">
      <c r="A13" s="3" t="s">
        <v>8</v>
      </c>
      <c r="B13" s="3"/>
      <c r="O13" s="12" t="s">
        <v>9</v>
      </c>
      <c r="P13" s="3"/>
      <c r="Q13" s="3"/>
      <c r="AD13" s="16" t="s">
        <v>10</v>
      </c>
      <c r="AF13" s="20">
        <v>2</v>
      </c>
      <c r="AG13" s="3" t="s">
        <v>5</v>
      </c>
    </row>
    <row r="14" spans="1:51" x14ac:dyDescent="0.2">
      <c r="A14" s="9" t="s">
        <v>10</v>
      </c>
      <c r="C14" s="20">
        <v>0.52</v>
      </c>
      <c r="D14" s="3" t="s">
        <v>5</v>
      </c>
      <c r="O14" s="16" t="s">
        <v>11</v>
      </c>
      <c r="P14" s="8">
        <v>100</v>
      </c>
      <c r="Q14" s="3" t="s">
        <v>12</v>
      </c>
      <c r="AD14" s="12" t="s">
        <v>9</v>
      </c>
    </row>
    <row r="15" spans="1:51" x14ac:dyDescent="0.2">
      <c r="A15" s="3"/>
      <c r="B15" s="3"/>
      <c r="O15" s="12"/>
      <c r="P15" s="3"/>
      <c r="Q15" s="3"/>
      <c r="AD15" s="16" t="s">
        <v>11</v>
      </c>
      <c r="AF15" s="8">
        <v>100</v>
      </c>
      <c r="AG15" s="3" t="s">
        <v>12</v>
      </c>
    </row>
    <row r="16" spans="1:51" x14ac:dyDescent="0.2">
      <c r="A16" s="3"/>
      <c r="B16" s="3"/>
      <c r="Q16" s="3"/>
    </row>
    <row r="17" spans="1:39" x14ac:dyDescent="0.2">
      <c r="Q17" s="3"/>
    </row>
    <row r="18" spans="1:39" x14ac:dyDescent="0.2">
      <c r="A18" s="3"/>
      <c r="B18" s="3"/>
      <c r="Q18" s="3"/>
    </row>
    <row r="19" spans="1:39" x14ac:dyDescent="0.2">
      <c r="B19" s="3" t="s">
        <v>13</v>
      </c>
      <c r="H19" s="17">
        <f>BL33</f>
        <v>19.759037702247102</v>
      </c>
      <c r="I19" s="3" t="s">
        <v>14</v>
      </c>
      <c r="P19" s="3" t="s">
        <v>13</v>
      </c>
      <c r="V19" s="17">
        <f>BL40</f>
        <v>18.100278780602689</v>
      </c>
      <c r="W19" s="3" t="s">
        <v>14</v>
      </c>
      <c r="AF19" s="3" t="s">
        <v>13</v>
      </c>
      <c r="AL19" s="17">
        <f>BL44</f>
        <v>19.874882431126814</v>
      </c>
      <c r="AM19" s="3" t="s">
        <v>14</v>
      </c>
    </row>
    <row r="20" spans="1:39" x14ac:dyDescent="0.2">
      <c r="O20" s="24"/>
      <c r="P20" s="25"/>
      <c r="Q20" s="3"/>
      <c r="X20" s="1"/>
    </row>
    <row r="21" spans="1:39" x14ac:dyDescent="0.2">
      <c r="B21" s="26" t="s">
        <v>15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29"/>
      <c r="X21" s="1"/>
    </row>
    <row r="22" spans="1:39" x14ac:dyDescent="0.2">
      <c r="B22" s="30" t="s">
        <v>16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/>
    </row>
    <row r="23" spans="1:39" x14ac:dyDescent="0.2">
      <c r="B23" s="30" t="s">
        <v>17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3"/>
      <c r="Q23" s="32"/>
    </row>
    <row r="24" spans="1:39" x14ac:dyDescent="0.2">
      <c r="B24" s="34" t="s">
        <v>18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7" spans="1:39" x14ac:dyDescent="0.2">
      <c r="A27" s="1"/>
      <c r="D27" s="1"/>
      <c r="I27" s="1"/>
      <c r="O27" s="13"/>
      <c r="Q27" s="1"/>
      <c r="U27" s="1"/>
      <c r="X27" s="1"/>
      <c r="AB27" s="1"/>
      <c r="AD27" s="13"/>
    </row>
    <row r="28" spans="1:39" x14ac:dyDescent="0.2">
      <c r="A28" s="18" t="s">
        <v>19</v>
      </c>
      <c r="E28" s="2">
        <v>40</v>
      </c>
      <c r="F28" s="3" t="s">
        <v>14</v>
      </c>
    </row>
    <row r="29" spans="1:39" x14ac:dyDescent="0.2">
      <c r="A29" s="1"/>
    </row>
    <row r="30" spans="1:39" x14ac:dyDescent="0.2">
      <c r="A30" s="4"/>
      <c r="B30" s="3"/>
      <c r="O30" s="11"/>
      <c r="P30" s="3"/>
    </row>
    <row r="31" spans="1:39" x14ac:dyDescent="0.2">
      <c r="B31" s="1"/>
      <c r="C31" s="1"/>
      <c r="D31" s="1"/>
    </row>
    <row r="32" spans="1:39" x14ac:dyDescent="0.2">
      <c r="A32" s="19" t="s">
        <v>20</v>
      </c>
    </row>
    <row r="33" spans="1:104" x14ac:dyDescent="0.2">
      <c r="A33" s="5" t="s">
        <v>21</v>
      </c>
      <c r="B33" s="6">
        <f>C7</f>
        <v>15</v>
      </c>
      <c r="C33" s="6">
        <f t="shared" ref="C33:AH33" si="0">B33+(83*(B34-20)-150*(B33-$C$8))/5000</f>
        <v>15.032</v>
      </c>
      <c r="D33" s="6">
        <f t="shared" si="0"/>
        <v>15.727040000000001</v>
      </c>
      <c r="E33" s="6">
        <f t="shared" si="0"/>
        <v>16.401228800000002</v>
      </c>
      <c r="F33" s="6">
        <f t="shared" si="0"/>
        <v>17.055191936000003</v>
      </c>
      <c r="G33" s="6">
        <f t="shared" si="0"/>
        <v>17.689536177920004</v>
      </c>
      <c r="H33" s="6">
        <f t="shared" si="0"/>
        <v>18.304850092582406</v>
      </c>
      <c r="I33" s="6">
        <f t="shared" si="0"/>
        <v>18.901704589804933</v>
      </c>
      <c r="J33" s="6">
        <f t="shared" si="0"/>
        <v>19.480653452110783</v>
      </c>
      <c r="K33" s="6">
        <f t="shared" si="0"/>
        <v>20.040982236427574</v>
      </c>
      <c r="L33" s="6">
        <f t="shared" si="0"/>
        <v>19.589752769334748</v>
      </c>
      <c r="M33" s="6">
        <f t="shared" si="0"/>
        <v>19.937841420375072</v>
      </c>
      <c r="N33" s="6">
        <f t="shared" si="0"/>
        <v>19.608763764891567</v>
      </c>
      <c r="O33" s="14">
        <f t="shared" si="0"/>
        <v>19.919868717652513</v>
      </c>
      <c r="P33" s="6">
        <f t="shared" si="0"/>
        <v>19.625754881542356</v>
      </c>
      <c r="Q33" s="6">
        <f t="shared" si="0"/>
        <v>19.903805577372651</v>
      </c>
      <c r="R33" s="6">
        <f t="shared" si="0"/>
        <v>19.640940727237702</v>
      </c>
      <c r="S33" s="6">
        <f t="shared" si="0"/>
        <v>19.889449112480666</v>
      </c>
      <c r="T33" s="6">
        <f t="shared" si="0"/>
        <v>19.654513108277893</v>
      </c>
      <c r="U33" s="6">
        <f t="shared" si="0"/>
        <v>19.876617992251131</v>
      </c>
      <c r="V33" s="6">
        <f t="shared" si="0"/>
        <v>19.666643451941045</v>
      </c>
      <c r="W33" s="6">
        <f t="shared" si="0"/>
        <v>19.865150151972657</v>
      </c>
      <c r="X33" s="6">
        <f t="shared" si="0"/>
        <v>19.677484971712005</v>
      </c>
      <c r="Y33" s="6">
        <f t="shared" si="0"/>
        <v>19.854900745973804</v>
      </c>
      <c r="Z33" s="6">
        <f t="shared" si="0"/>
        <v>19.68717460246015</v>
      </c>
      <c r="AA33" s="6">
        <f t="shared" si="0"/>
        <v>19.84574031813575</v>
      </c>
      <c r="AB33" s="6">
        <f t="shared" si="0"/>
        <v>19.695834730008588</v>
      </c>
      <c r="AC33" s="6">
        <f t="shared" si="0"/>
        <v>19.83755316678419</v>
      </c>
      <c r="AD33" s="14">
        <f t="shared" si="0"/>
        <v>19.703574736940176</v>
      </c>
      <c r="AE33" s="6">
        <f t="shared" si="0"/>
        <v>19.830235883308095</v>
      </c>
      <c r="AF33" s="6">
        <f t="shared" si="0"/>
        <v>19.710492384164887</v>
      </c>
      <c r="AG33" s="6">
        <f t="shared" si="0"/>
        <v>19.823696046047196</v>
      </c>
      <c r="AH33" s="6">
        <f t="shared" si="0"/>
        <v>19.716675045698459</v>
      </c>
      <c r="AI33" s="6">
        <f t="shared" ref="AI33:BM33" si="1">AH33+(83*(AH34-20)-150*(AH33-$C$8))/5000</f>
        <v>19.817851052951227</v>
      </c>
      <c r="AJ33" s="6">
        <f t="shared" si="1"/>
        <v>19.722200812248417</v>
      </c>
      <c r="AK33" s="6">
        <f t="shared" si="1"/>
        <v>19.81262707826669</v>
      </c>
      <c r="AL33" s="6">
        <f t="shared" si="1"/>
        <v>19.727139477546338</v>
      </c>
      <c r="AM33" s="6">
        <f t="shared" si="1"/>
        <v>19.807958140073502</v>
      </c>
      <c r="AN33" s="6">
        <f t="shared" si="1"/>
        <v>19.731553419884357</v>
      </c>
      <c r="AO33" s="6">
        <f t="shared" si="1"/>
        <v>19.803785266893943</v>
      </c>
      <c r="AP33" s="6">
        <f t="shared" si="1"/>
        <v>19.735498389990266</v>
      </c>
      <c r="AQ33" s="6">
        <f t="shared" si="1"/>
        <v>19.800055752847666</v>
      </c>
      <c r="AR33" s="6">
        <f t="shared" si="1"/>
        <v>19.739024215192476</v>
      </c>
      <c r="AS33" s="6">
        <f t="shared" si="1"/>
        <v>19.796722491944958</v>
      </c>
      <c r="AT33" s="6">
        <f t="shared" si="1"/>
        <v>19.742175428768959</v>
      </c>
      <c r="AU33" s="6">
        <f t="shared" si="1"/>
        <v>19.793743383109959</v>
      </c>
      <c r="AV33" s="6">
        <f t="shared" si="1"/>
        <v>19.744991832429122</v>
      </c>
      <c r="AW33" s="6">
        <f t="shared" si="1"/>
        <v>19.791080798418932</v>
      </c>
      <c r="AX33" s="6">
        <f t="shared" si="1"/>
        <v>19.74750899903318</v>
      </c>
      <c r="AY33" s="6">
        <f t="shared" si="1"/>
        <v>19.788701107837095</v>
      </c>
      <c r="AZ33" s="6">
        <f t="shared" si="1"/>
        <v>19.749758721898623</v>
      </c>
      <c r="BA33" s="6">
        <f t="shared" si="1"/>
        <v>19.786574254451224</v>
      </c>
      <c r="BB33" s="6">
        <f t="shared" si="1"/>
        <v>19.751769416368806</v>
      </c>
      <c r="BC33" s="6">
        <f t="shared" si="1"/>
        <v>19.784673374832874</v>
      </c>
      <c r="BD33" s="6">
        <f t="shared" si="1"/>
        <v>19.75356647871569</v>
      </c>
      <c r="BE33" s="6">
        <f t="shared" si="1"/>
        <v>19.782974459737243</v>
      </c>
      <c r="BF33" s="6">
        <f t="shared" si="1"/>
        <v>19.755172606909944</v>
      </c>
      <c r="BG33" s="6">
        <f t="shared" si="1"/>
        <v>19.781456050852061</v>
      </c>
      <c r="BH33" s="6">
        <f t="shared" si="1"/>
        <v>19.756608087309861</v>
      </c>
      <c r="BI33" s="6">
        <f t="shared" si="1"/>
        <v>19.780098969766293</v>
      </c>
      <c r="BJ33" s="6">
        <f t="shared" si="1"/>
        <v>19.757891050890173</v>
      </c>
      <c r="BK33" s="6">
        <f t="shared" si="1"/>
        <v>19.778886075735368</v>
      </c>
      <c r="BL33" s="6">
        <f t="shared" si="1"/>
        <v>19.759037702247102</v>
      </c>
      <c r="BM33" s="6">
        <f t="shared" si="1"/>
        <v>19.777802049183315</v>
      </c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</row>
    <row r="34" spans="1:104" x14ac:dyDescent="0.2">
      <c r="A34" s="5" t="s">
        <v>22</v>
      </c>
      <c r="B34" s="6">
        <f>E28</f>
        <v>40</v>
      </c>
      <c r="C34" s="6">
        <f t="shared" ref="C34:AH34" si="2">IF(C33&gt;$C$10,20,IF(C33&lt;($C$10-$C$14),80,20+60/$C$14*($C$10-C33)))</f>
        <v>80</v>
      </c>
      <c r="D34" s="6">
        <f t="shared" si="2"/>
        <v>80</v>
      </c>
      <c r="E34" s="6">
        <f t="shared" si="2"/>
        <v>80</v>
      </c>
      <c r="F34" s="6">
        <f t="shared" si="2"/>
        <v>80</v>
      </c>
      <c r="G34" s="6">
        <f t="shared" si="2"/>
        <v>80</v>
      </c>
      <c r="H34" s="6">
        <f t="shared" si="2"/>
        <v>80</v>
      </c>
      <c r="I34" s="6">
        <f t="shared" si="2"/>
        <v>80</v>
      </c>
      <c r="J34" s="6">
        <f t="shared" si="2"/>
        <v>79.924601679525068</v>
      </c>
      <c r="K34" s="6">
        <f t="shared" si="2"/>
        <v>20</v>
      </c>
      <c r="L34" s="6">
        <f t="shared" si="2"/>
        <v>67.33621892291373</v>
      </c>
      <c r="M34" s="6">
        <f t="shared" si="2"/>
        <v>27.172143802876281</v>
      </c>
      <c r="N34" s="6">
        <f t="shared" si="2"/>
        <v>65.142642512511543</v>
      </c>
      <c r="O34" s="14">
        <f t="shared" si="2"/>
        <v>29.245917193940848</v>
      </c>
      <c r="P34" s="6">
        <f t="shared" si="2"/>
        <v>63.18212905280506</v>
      </c>
      <c r="Q34" s="6">
        <f t="shared" si="2"/>
        <v>31.099356457001782</v>
      </c>
      <c r="R34" s="6">
        <f t="shared" si="2"/>
        <v>61.429916087957501</v>
      </c>
      <c r="S34" s="6">
        <f t="shared" si="2"/>
        <v>32.75587163684628</v>
      </c>
      <c r="T34" s="6">
        <f t="shared" si="2"/>
        <v>59.863872121781576</v>
      </c>
      <c r="U34" s="6">
        <f t="shared" si="2"/>
        <v>34.236385509484933</v>
      </c>
      <c r="V34" s="6">
        <f t="shared" si="2"/>
        <v>58.464217083725565</v>
      </c>
      <c r="W34" s="6">
        <f t="shared" si="2"/>
        <v>35.559597849308858</v>
      </c>
      <c r="X34" s="6">
        <f t="shared" si="2"/>
        <v>57.213272494768674</v>
      </c>
      <c r="Y34" s="6">
        <f t="shared" si="2"/>
        <v>36.7422216184072</v>
      </c>
      <c r="Z34" s="6">
        <f t="shared" si="2"/>
        <v>56.095238177675007</v>
      </c>
      <c r="AA34" s="6">
        <f t="shared" si="2"/>
        <v>37.799194061259627</v>
      </c>
      <c r="AB34" s="6">
        <f t="shared" si="2"/>
        <v>55.095992691316731</v>
      </c>
      <c r="AC34" s="6">
        <f t="shared" si="2"/>
        <v>38.743865371055023</v>
      </c>
      <c r="AD34" s="14">
        <f t="shared" si="2"/>
        <v>54.202914968441213</v>
      </c>
      <c r="AE34" s="6">
        <f t="shared" si="2"/>
        <v>39.588167310604405</v>
      </c>
      <c r="AF34" s="6">
        <f t="shared" si="2"/>
        <v>53.404724904051513</v>
      </c>
      <c r="AG34" s="6">
        <f t="shared" si="2"/>
        <v>40.342763917631203</v>
      </c>
      <c r="AH34" s="6">
        <f t="shared" si="2"/>
        <v>52.691340880947067</v>
      </c>
      <c r="AI34" s="6">
        <f t="shared" ref="AI34:BL34" si="3">IF(AI33&gt;$C$10,20,IF(AI33&lt;($C$10-$C$14),80,20+60/$C$14*($C$10-AI33)))</f>
        <v>41.017186197935388</v>
      </c>
      <c r="AJ34" s="6">
        <f t="shared" si="3"/>
        <v>52.053752432874973</v>
      </c>
      <c r="AK34" s="6">
        <f t="shared" si="3"/>
        <v>41.619952507689618</v>
      </c>
      <c r="AL34" s="6">
        <f t="shared" si="3"/>
        <v>51.483906436961021</v>
      </c>
      <c r="AM34" s="6">
        <f t="shared" si="3"/>
        <v>42.158676145365121</v>
      </c>
      <c r="AN34" s="6">
        <f t="shared" si="3"/>
        <v>50.974605397958868</v>
      </c>
      <c r="AO34" s="6">
        <f t="shared" si="3"/>
        <v>42.640161512237356</v>
      </c>
      <c r="AP34" s="6">
        <f t="shared" si="3"/>
        <v>50.519416539584739</v>
      </c>
      <c r="AQ34" s="6">
        <f t="shared" si="3"/>
        <v>43.070490056038594</v>
      </c>
      <c r="AR34" s="6">
        <f t="shared" si="3"/>
        <v>50.112590554714316</v>
      </c>
      <c r="AS34" s="6">
        <f t="shared" si="3"/>
        <v>43.455097083274026</v>
      </c>
      <c r="AT34" s="6">
        <f t="shared" si="3"/>
        <v>49.748988988196984</v>
      </c>
      <c r="AU34" s="6">
        <f t="shared" si="3"/>
        <v>43.798840410389353</v>
      </c>
      <c r="AV34" s="6">
        <f t="shared" si="3"/>
        <v>49.424019335101335</v>
      </c>
      <c r="AW34" s="6">
        <f t="shared" si="3"/>
        <v>44.106061720892477</v>
      </c>
      <c r="AX34" s="6">
        <f t="shared" si="3"/>
        <v>49.133577034633127</v>
      </c>
      <c r="AY34" s="6">
        <f t="shared" si="3"/>
        <v>44.380641403412071</v>
      </c>
      <c r="AZ34" s="6">
        <f t="shared" si="3"/>
        <v>48.873993627082015</v>
      </c>
      <c r="BA34" s="6">
        <f t="shared" si="3"/>
        <v>44.626047563320256</v>
      </c>
      <c r="BB34" s="6">
        <f t="shared" si="3"/>
        <v>48.641990418983973</v>
      </c>
      <c r="BC34" s="6">
        <f t="shared" si="3"/>
        <v>44.845379826976099</v>
      </c>
      <c r="BD34" s="6">
        <f t="shared" si="3"/>
        <v>48.434637071266494</v>
      </c>
      <c r="BE34" s="6">
        <f t="shared" si="3"/>
        <v>45.041408491856551</v>
      </c>
      <c r="BF34" s="6">
        <f t="shared" si="3"/>
        <v>48.249314587314103</v>
      </c>
      <c r="BG34" s="6">
        <f t="shared" si="3"/>
        <v>45.216609517069919</v>
      </c>
      <c r="BH34" s="6">
        <f t="shared" si="3"/>
        <v>48.083682233477617</v>
      </c>
      <c r="BI34" s="6">
        <f t="shared" si="3"/>
        <v>45.373195796196988</v>
      </c>
      <c r="BJ34" s="6">
        <f t="shared" si="3"/>
        <v>47.935647974210823</v>
      </c>
      <c r="BK34" s="6">
        <f t="shared" si="3"/>
        <v>45.513145107457518</v>
      </c>
      <c r="BL34" s="6">
        <f t="shared" si="3"/>
        <v>47.80334204841126</v>
      </c>
      <c r="BM34" s="6">
        <f>IF(BM33&gt;($C$10+$B$30),20,IF(BM33&lt;(($C$10+$B$30)-$C$14),80,20+60/$C$14*(($C$10+$B$30)-BM33)))</f>
        <v>45.638225094232922</v>
      </c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</row>
    <row r="35" spans="1:10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4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</row>
    <row r="36" spans="1:10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4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</row>
    <row r="37" spans="1:104" x14ac:dyDescent="0.2">
      <c r="A37" s="5" t="s">
        <v>23</v>
      </c>
      <c r="B37" s="7">
        <v>-3</v>
      </c>
      <c r="C37" s="7">
        <f t="shared" ref="C37:AH37" si="4">B37+1</f>
        <v>-2</v>
      </c>
      <c r="D37" s="7">
        <f t="shared" si="4"/>
        <v>-1</v>
      </c>
      <c r="E37" s="7">
        <f t="shared" si="4"/>
        <v>0</v>
      </c>
      <c r="F37" s="7">
        <f t="shared" si="4"/>
        <v>1</v>
      </c>
      <c r="G37" s="7">
        <f t="shared" si="4"/>
        <v>2</v>
      </c>
      <c r="H37" s="7">
        <f t="shared" si="4"/>
        <v>3</v>
      </c>
      <c r="I37" s="7">
        <f t="shared" si="4"/>
        <v>4</v>
      </c>
      <c r="J37" s="7">
        <f t="shared" si="4"/>
        <v>5</v>
      </c>
      <c r="K37" s="7">
        <f t="shared" si="4"/>
        <v>6</v>
      </c>
      <c r="L37" s="7">
        <f t="shared" si="4"/>
        <v>7</v>
      </c>
      <c r="M37" s="7">
        <f t="shared" si="4"/>
        <v>8</v>
      </c>
      <c r="N37" s="7">
        <f t="shared" si="4"/>
        <v>9</v>
      </c>
      <c r="O37" s="15">
        <f t="shared" si="4"/>
        <v>10</v>
      </c>
      <c r="P37" s="7">
        <f t="shared" si="4"/>
        <v>11</v>
      </c>
      <c r="Q37" s="7">
        <f t="shared" si="4"/>
        <v>12</v>
      </c>
      <c r="R37" s="7">
        <f t="shared" si="4"/>
        <v>13</v>
      </c>
      <c r="S37" s="7">
        <f t="shared" si="4"/>
        <v>14</v>
      </c>
      <c r="T37" s="7">
        <f t="shared" si="4"/>
        <v>15</v>
      </c>
      <c r="U37" s="7">
        <f t="shared" si="4"/>
        <v>16</v>
      </c>
      <c r="V37" s="7">
        <f t="shared" si="4"/>
        <v>17</v>
      </c>
      <c r="W37" s="7">
        <f t="shared" si="4"/>
        <v>18</v>
      </c>
      <c r="X37" s="7">
        <f t="shared" si="4"/>
        <v>19</v>
      </c>
      <c r="Y37" s="7">
        <f t="shared" si="4"/>
        <v>20</v>
      </c>
      <c r="Z37" s="7">
        <f t="shared" si="4"/>
        <v>21</v>
      </c>
      <c r="AA37" s="7">
        <f t="shared" si="4"/>
        <v>22</v>
      </c>
      <c r="AB37" s="7">
        <f t="shared" si="4"/>
        <v>23</v>
      </c>
      <c r="AC37" s="7">
        <f t="shared" si="4"/>
        <v>24</v>
      </c>
      <c r="AD37" s="15">
        <f t="shared" si="4"/>
        <v>25</v>
      </c>
      <c r="AE37" s="7">
        <f t="shared" si="4"/>
        <v>26</v>
      </c>
      <c r="AF37" s="7">
        <f t="shared" si="4"/>
        <v>27</v>
      </c>
      <c r="AG37" s="7">
        <f t="shared" si="4"/>
        <v>28</v>
      </c>
      <c r="AH37" s="7">
        <f t="shared" si="4"/>
        <v>29</v>
      </c>
      <c r="AI37" s="7">
        <f t="shared" ref="AI37:BM37" si="5">AH37+1</f>
        <v>30</v>
      </c>
      <c r="AJ37" s="7">
        <f t="shared" si="5"/>
        <v>31</v>
      </c>
      <c r="AK37" s="7">
        <f t="shared" si="5"/>
        <v>32</v>
      </c>
      <c r="AL37" s="7">
        <f t="shared" si="5"/>
        <v>33</v>
      </c>
      <c r="AM37" s="7">
        <f t="shared" si="5"/>
        <v>34</v>
      </c>
      <c r="AN37" s="7">
        <f t="shared" si="5"/>
        <v>35</v>
      </c>
      <c r="AO37" s="7">
        <f t="shared" si="5"/>
        <v>36</v>
      </c>
      <c r="AP37" s="7">
        <f t="shared" si="5"/>
        <v>37</v>
      </c>
      <c r="AQ37" s="7">
        <f t="shared" si="5"/>
        <v>38</v>
      </c>
      <c r="AR37" s="7">
        <f t="shared" si="5"/>
        <v>39</v>
      </c>
      <c r="AS37" s="7">
        <f t="shared" si="5"/>
        <v>40</v>
      </c>
      <c r="AT37" s="7">
        <f t="shared" si="5"/>
        <v>41</v>
      </c>
      <c r="AU37" s="7">
        <f t="shared" si="5"/>
        <v>42</v>
      </c>
      <c r="AV37" s="7">
        <f t="shared" si="5"/>
        <v>43</v>
      </c>
      <c r="AW37" s="7">
        <f t="shared" si="5"/>
        <v>44</v>
      </c>
      <c r="AX37" s="7">
        <f t="shared" si="5"/>
        <v>45</v>
      </c>
      <c r="AY37" s="7">
        <f t="shared" si="5"/>
        <v>46</v>
      </c>
      <c r="AZ37" s="7">
        <f t="shared" si="5"/>
        <v>47</v>
      </c>
      <c r="BA37" s="7">
        <f t="shared" si="5"/>
        <v>48</v>
      </c>
      <c r="BB37" s="7">
        <f t="shared" si="5"/>
        <v>49</v>
      </c>
      <c r="BC37" s="7">
        <f t="shared" si="5"/>
        <v>50</v>
      </c>
      <c r="BD37" s="7">
        <f t="shared" si="5"/>
        <v>51</v>
      </c>
      <c r="BE37" s="7">
        <f t="shared" si="5"/>
        <v>52</v>
      </c>
      <c r="BF37" s="7">
        <f t="shared" si="5"/>
        <v>53</v>
      </c>
      <c r="BG37" s="7">
        <f t="shared" si="5"/>
        <v>54</v>
      </c>
      <c r="BH37" s="7">
        <f t="shared" si="5"/>
        <v>55</v>
      </c>
      <c r="BI37" s="7">
        <f t="shared" si="5"/>
        <v>56</v>
      </c>
      <c r="BJ37" s="7">
        <f t="shared" si="5"/>
        <v>57</v>
      </c>
      <c r="BK37" s="7">
        <f t="shared" si="5"/>
        <v>58</v>
      </c>
      <c r="BL37" s="7">
        <f t="shared" si="5"/>
        <v>59</v>
      </c>
      <c r="BM37" s="7">
        <f t="shared" si="5"/>
        <v>60</v>
      </c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</row>
    <row r="38" spans="1:10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4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</row>
    <row r="39" spans="1:104" x14ac:dyDescent="0.2">
      <c r="A39" s="5" t="s">
        <v>24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4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4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</row>
    <row r="40" spans="1:104" x14ac:dyDescent="0.2">
      <c r="A40" s="5" t="s">
        <v>21</v>
      </c>
      <c r="B40" s="6">
        <f>P7</f>
        <v>15</v>
      </c>
      <c r="C40" s="6">
        <f t="shared" ref="C40:AH40" si="6">B40+(83*(B41-20)-150*(B40-$P$8))/5000</f>
        <v>15.032</v>
      </c>
      <c r="D40" s="6">
        <f t="shared" si="6"/>
        <v>15.112521279999999</v>
      </c>
      <c r="E40" s="6">
        <f t="shared" si="6"/>
        <v>15.239306209651199</v>
      </c>
      <c r="F40" s="6">
        <f t="shared" si="6"/>
        <v>15.409704101564737</v>
      </c>
      <c r="G40" s="6">
        <f t="shared" si="6"/>
        <v>15.620709403869284</v>
      </c>
      <c r="H40" s="6">
        <f t="shared" si="6"/>
        <v>15.869002281442157</v>
      </c>
      <c r="I40" s="6">
        <f t="shared" si="6"/>
        <v>16.150991109964679</v>
      </c>
      <c r="J40" s="6">
        <f t="shared" si="6"/>
        <v>16.462856402176278</v>
      </c>
      <c r="K40" s="6">
        <f t="shared" si="6"/>
        <v>16.800595685855853</v>
      </c>
      <c r="L40" s="6">
        <f t="shared" si="6"/>
        <v>17.160068857993917</v>
      </c>
      <c r="M40" s="6">
        <f t="shared" si="6"/>
        <v>17.537043549142219</v>
      </c>
      <c r="N40" s="6">
        <f t="shared" si="6"/>
        <v>17.927240045806617</v>
      </c>
      <c r="O40" s="14">
        <f t="shared" si="6"/>
        <v>18.326375336714847</v>
      </c>
      <c r="P40" s="6">
        <f t="shared" si="6"/>
        <v>18.73020587054215</v>
      </c>
      <c r="Q40" s="6">
        <f t="shared" si="6"/>
        <v>19.134568637884033</v>
      </c>
      <c r="R40" s="6">
        <f t="shared" si="6"/>
        <v>19.535420218572337</v>
      </c>
      <c r="S40" s="6">
        <f t="shared" si="6"/>
        <v>19.92887346646301</v>
      </c>
      <c r="T40" s="6">
        <f t="shared" si="6"/>
        <v>20.311231537190992</v>
      </c>
      <c r="U40" s="6">
        <f t="shared" si="6"/>
        <v>20.679018999686711</v>
      </c>
      <c r="V40" s="6">
        <f t="shared" si="6"/>
        <v>21.029009809070679</v>
      </c>
      <c r="W40" s="6">
        <f t="shared" si="6"/>
        <v>21.358251956474785</v>
      </c>
      <c r="X40" s="6">
        <f t="shared" si="6"/>
        <v>21.664088649970278</v>
      </c>
      <c r="Y40" s="6">
        <f t="shared" si="6"/>
        <v>21.944175919707202</v>
      </c>
      <c r="Z40" s="6">
        <f t="shared" si="6"/>
        <v>22.196496579191738</v>
      </c>
      <c r="AA40" s="6">
        <f t="shared" si="6"/>
        <v>22.419370512962985</v>
      </c>
      <c r="AB40" s="6">
        <f t="shared" si="6"/>
        <v>22.611461298411985</v>
      </c>
      <c r="AC40" s="6">
        <f t="shared" si="6"/>
        <v>22.771779205765331</v>
      </c>
      <c r="AD40" s="14">
        <f t="shared" si="6"/>
        <v>22.899680655008652</v>
      </c>
      <c r="AE40" s="6">
        <f t="shared" si="6"/>
        <v>22.994864241450788</v>
      </c>
      <c r="AF40" s="6">
        <f t="shared" si="6"/>
        <v>23.05736347245481</v>
      </c>
      <c r="AG40" s="6">
        <f t="shared" si="6"/>
        <v>23.087536386343064</v>
      </c>
      <c r="AH40" s="6">
        <f t="shared" si="6"/>
        <v>23.086052250406691</v>
      </c>
      <c r="AI40" s="6">
        <f t="shared" ref="AI40:BM40" si="7">AH40+(83*(AH41-20)-150*(AH40-$P$8))/5000</f>
        <v>23.053875558134362</v>
      </c>
      <c r="AJ40" s="6">
        <f t="shared" si="7"/>
        <v>22.992247566071182</v>
      </c>
      <c r="AK40" s="6">
        <f t="shared" si="7"/>
        <v>22.902665628011828</v>
      </c>
      <c r="AL40" s="6">
        <f t="shared" si="7"/>
        <v>22.786860598439258</v>
      </c>
      <c r="AM40" s="6">
        <f t="shared" si="7"/>
        <v>22.646772588193411</v>
      </c>
      <c r="AN40" s="6">
        <f t="shared" si="7"/>
        <v>22.484525363276532</v>
      </c>
      <c r="AO40" s="6">
        <f t="shared" si="7"/>
        <v>22.302399682488925</v>
      </c>
      <c r="AP40" s="6">
        <f t="shared" si="7"/>
        <v>22.102805871287355</v>
      </c>
      <c r="AQ40" s="6">
        <f t="shared" si="7"/>
        <v>21.888255927943813</v>
      </c>
      <c r="AR40" s="6">
        <f t="shared" si="7"/>
        <v>21.661335453858257</v>
      </c>
      <c r="AS40" s="6">
        <f t="shared" si="7"/>
        <v>21.424675692874839</v>
      </c>
      <c r="AT40" s="6">
        <f t="shared" si="7"/>
        <v>21.180925954819887</v>
      </c>
      <c r="AU40" s="6">
        <f t="shared" si="7"/>
        <v>20.932726686396581</v>
      </c>
      <c r="AV40" s="6">
        <f t="shared" si="7"/>
        <v>20.682683438229464</v>
      </c>
      <c r="AW40" s="6">
        <f t="shared" si="7"/>
        <v>20.433341960462595</v>
      </c>
      <c r="AX40" s="6">
        <f t="shared" si="7"/>
        <v>20.187164641102523</v>
      </c>
      <c r="AY40" s="6">
        <f t="shared" si="7"/>
        <v>19.946508481497872</v>
      </c>
      <c r="AZ40" s="6">
        <f t="shared" si="7"/>
        <v>19.713604782205643</v>
      </c>
      <c r="BA40" s="6">
        <f t="shared" si="7"/>
        <v>19.490540690261412</v>
      </c>
      <c r="BB40" s="6">
        <f t="shared" si="7"/>
        <v>19.279242735800505</v>
      </c>
      <c r="BC40" s="6">
        <f t="shared" si="7"/>
        <v>19.081462462324851</v>
      </c>
      <c r="BD40" s="6">
        <f t="shared" si="7"/>
        <v>18.898764230928712</v>
      </c>
      <c r="BE40" s="6">
        <f t="shared" si="7"/>
        <v>18.732515254734405</v>
      </c>
      <c r="BF40" s="6">
        <f t="shared" si="7"/>
        <v>18.583877895888776</v>
      </c>
      <c r="BG40" s="6">
        <f t="shared" si="7"/>
        <v>18.45380423396546</v>
      </c>
      <c r="BH40" s="6">
        <f t="shared" si="7"/>
        <v>18.34303289172955</v>
      </c>
      <c r="BI40" s="6">
        <f t="shared" si="7"/>
        <v>18.252088082159091</v>
      </c>
      <c r="BJ40" s="6">
        <f t="shared" si="7"/>
        <v>18.181280819577442</v>
      </c>
      <c r="BK40" s="6">
        <f t="shared" si="7"/>
        <v>18.130712217910251</v>
      </c>
      <c r="BL40" s="6">
        <f t="shared" si="7"/>
        <v>18.100278780602689</v>
      </c>
      <c r="BM40" s="6">
        <f t="shared" si="7"/>
        <v>18.08967956975955</v>
      </c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</row>
    <row r="41" spans="1:104" x14ac:dyDescent="0.2">
      <c r="A41" s="5" t="s">
        <v>22</v>
      </c>
      <c r="B41" s="6">
        <f>E28</f>
        <v>40</v>
      </c>
      <c r="C41" s="6">
        <f t="shared" ref="C41:AH41" si="8">IF(+B41+60/$P$14*($P$10-C40)&gt;80,80,+B41+60/$P$14*($P$10-C40))</f>
        <v>42.980800000000002</v>
      </c>
      <c r="D41" s="6">
        <f t="shared" si="8"/>
        <v>45.913287232000002</v>
      </c>
      <c r="E41" s="6">
        <f t="shared" si="8"/>
        <v>48.769703506209282</v>
      </c>
      <c r="F41" s="6">
        <f t="shared" si="8"/>
        <v>51.523881045270443</v>
      </c>
      <c r="G41" s="6">
        <f t="shared" si="8"/>
        <v>54.151455402948869</v>
      </c>
      <c r="H41" s="6">
        <f t="shared" si="8"/>
        <v>56.630054034083578</v>
      </c>
      <c r="I41" s="6">
        <f t="shared" si="8"/>
        <v>58.939459368104771</v>
      </c>
      <c r="J41" s="6">
        <f t="shared" si="8"/>
        <v>61.061745526799001</v>
      </c>
      <c r="K41" s="6">
        <f t="shared" si="8"/>
        <v>62.98138811528549</v>
      </c>
      <c r="L41" s="6">
        <f t="shared" si="8"/>
        <v>64.685346800489143</v>
      </c>
      <c r="M41" s="6">
        <f t="shared" si="8"/>
        <v>66.16312067100381</v>
      </c>
      <c r="N41" s="6">
        <f t="shared" si="8"/>
        <v>67.406776643519834</v>
      </c>
      <c r="O41" s="14">
        <f t="shared" si="8"/>
        <v>68.410951441490923</v>
      </c>
      <c r="P41" s="6">
        <f t="shared" si="8"/>
        <v>69.172827919165627</v>
      </c>
      <c r="Q41" s="6">
        <f t="shared" si="8"/>
        <v>69.692086736435201</v>
      </c>
      <c r="R41" s="6">
        <f t="shared" si="8"/>
        <v>69.970834605291799</v>
      </c>
      <c r="S41" s="6">
        <f t="shared" si="8"/>
        <v>70.013510525413992</v>
      </c>
      <c r="T41" s="6">
        <f t="shared" si="8"/>
        <v>69.826771603099402</v>
      </c>
      <c r="U41" s="6">
        <f t="shared" si="8"/>
        <v>69.419360203287368</v>
      </c>
      <c r="V41" s="6">
        <f t="shared" si="8"/>
        <v>68.80195431784496</v>
      </c>
      <c r="W41" s="6">
        <f t="shared" si="8"/>
        <v>67.987003143960095</v>
      </c>
      <c r="X41" s="6">
        <f t="shared" si="8"/>
        <v>66.988549953977923</v>
      </c>
      <c r="Y41" s="6">
        <f t="shared" si="8"/>
        <v>65.822044402153608</v>
      </c>
      <c r="Z41" s="6">
        <f t="shared" si="8"/>
        <v>64.504146454638573</v>
      </c>
      <c r="AA41" s="6">
        <f t="shared" si="8"/>
        <v>63.052524146860783</v>
      </c>
      <c r="AB41" s="6">
        <f t="shared" si="8"/>
        <v>61.485647367813591</v>
      </c>
      <c r="AC41" s="6">
        <f t="shared" si="8"/>
        <v>59.822579844354394</v>
      </c>
      <c r="AD41" s="14">
        <f t="shared" si="8"/>
        <v>58.082771451349203</v>
      </c>
      <c r="AE41" s="6">
        <f t="shared" si="8"/>
        <v>56.285852906478731</v>
      </c>
      <c r="AF41" s="6">
        <f t="shared" si="8"/>
        <v>54.451434823005847</v>
      </c>
      <c r="AG41" s="6">
        <f t="shared" si="8"/>
        <v>52.59891299120001</v>
      </c>
      <c r="AH41" s="6">
        <f t="shared" si="8"/>
        <v>50.747281640955997</v>
      </c>
      <c r="AI41" s="6">
        <f t="shared" ref="AI41:BM41" si="9">IF(+AH41+60/$P$14*($P$10-AI40)&gt;80,80,+AH41+60/$P$14*($P$10-AI40))</f>
        <v>48.914956306075382</v>
      </c>
      <c r="AJ41" s="6">
        <f t="shared" si="9"/>
        <v>47.119607766432672</v>
      </c>
      <c r="AK41" s="6">
        <f t="shared" si="9"/>
        <v>45.378008389625577</v>
      </c>
      <c r="AL41" s="6">
        <f t="shared" si="9"/>
        <v>43.705892030562026</v>
      </c>
      <c r="AM41" s="6">
        <f t="shared" si="9"/>
        <v>42.117828477645979</v>
      </c>
      <c r="AN41" s="6">
        <f t="shared" si="9"/>
        <v>40.627113259680058</v>
      </c>
      <c r="AO41" s="6">
        <f t="shared" si="9"/>
        <v>39.2456734501867</v>
      </c>
      <c r="AP41" s="6">
        <f t="shared" si="9"/>
        <v>37.983989927414285</v>
      </c>
      <c r="AQ41" s="6">
        <f t="shared" si="9"/>
        <v>36.851036370647996</v>
      </c>
      <c r="AR41" s="6">
        <f t="shared" si="9"/>
        <v>35.854235098333042</v>
      </c>
      <c r="AS41" s="6">
        <f t="shared" si="9"/>
        <v>34.999429682608138</v>
      </c>
      <c r="AT41" s="6">
        <f t="shared" si="9"/>
        <v>34.290874109716206</v>
      </c>
      <c r="AU41" s="6">
        <f t="shared" si="9"/>
        <v>33.731238097878261</v>
      </c>
      <c r="AV41" s="6">
        <f t="shared" si="9"/>
        <v>33.321628034940581</v>
      </c>
      <c r="AW41" s="6">
        <f t="shared" si="9"/>
        <v>33.061622858663021</v>
      </c>
      <c r="AX41" s="6">
        <f t="shared" si="9"/>
        <v>32.94932407400151</v>
      </c>
      <c r="AY41" s="6">
        <f t="shared" si="9"/>
        <v>32.981418985102785</v>
      </c>
      <c r="AZ41" s="6">
        <f t="shared" si="9"/>
        <v>33.153256115779399</v>
      </c>
      <c r="BA41" s="6">
        <f t="shared" si="9"/>
        <v>33.458931701622554</v>
      </c>
      <c r="BB41" s="6">
        <f t="shared" si="9"/>
        <v>33.891386060142253</v>
      </c>
      <c r="BC41" s="6">
        <f t="shared" si="9"/>
        <v>34.442508582747344</v>
      </c>
      <c r="BD41" s="6">
        <f t="shared" si="9"/>
        <v>35.103250044190119</v>
      </c>
      <c r="BE41" s="6">
        <f t="shared" si="9"/>
        <v>35.86374089134948</v>
      </c>
      <c r="BF41" s="6">
        <f t="shared" si="9"/>
        <v>36.713414153816217</v>
      </c>
      <c r="BG41" s="6">
        <f t="shared" si="9"/>
        <v>37.64113161343694</v>
      </c>
      <c r="BH41" s="6">
        <f t="shared" si="9"/>
        <v>38.635311878399207</v>
      </c>
      <c r="BI41" s="6">
        <f t="shared" si="9"/>
        <v>39.68405902910375</v>
      </c>
      <c r="BJ41" s="6">
        <f t="shared" si="9"/>
        <v>40.775290537357286</v>
      </c>
      <c r="BK41" s="6">
        <f t="shared" si="9"/>
        <v>41.896863206611137</v>
      </c>
      <c r="BL41" s="6">
        <f t="shared" si="9"/>
        <v>43.036695938249522</v>
      </c>
      <c r="BM41" s="6">
        <f t="shared" si="9"/>
        <v>44.18288819639379</v>
      </c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</row>
    <row r="42" spans="1:10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4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</row>
    <row r="43" spans="1:104" x14ac:dyDescent="0.2">
      <c r="A43" s="5" t="s">
        <v>25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4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</row>
    <row r="44" spans="1:104" x14ac:dyDescent="0.2">
      <c r="A44" s="5" t="s">
        <v>21</v>
      </c>
      <c r="B44" s="6">
        <f>C7</f>
        <v>15</v>
      </c>
      <c r="C44" s="6">
        <f t="shared" ref="C44:AH44" si="10">B44+(83*(B45-20)-150*(B44-$C$8))/5000</f>
        <v>15.032</v>
      </c>
      <c r="D44" s="6">
        <f t="shared" si="10"/>
        <v>15.727040000000001</v>
      </c>
      <c r="E44" s="6">
        <f t="shared" si="10"/>
        <v>16.401228800000002</v>
      </c>
      <c r="F44" s="6">
        <f t="shared" si="10"/>
        <v>17.055191936000003</v>
      </c>
      <c r="G44" s="6">
        <f t="shared" si="10"/>
        <v>17.689536177920004</v>
      </c>
      <c r="H44" s="6">
        <f t="shared" si="10"/>
        <v>18.304850092582406</v>
      </c>
      <c r="I44" s="6">
        <f t="shared" si="10"/>
        <v>18.901704589804933</v>
      </c>
      <c r="J44" s="6">
        <f t="shared" si="10"/>
        <v>19.278514490203165</v>
      </c>
      <c r="K44" s="6">
        <f t="shared" si="10"/>
        <v>19.467307785476674</v>
      </c>
      <c r="L44" s="6">
        <f t="shared" si="10"/>
        <v>19.563604216523345</v>
      </c>
      <c r="M44" s="6">
        <f t="shared" si="10"/>
        <v>19.614361746434028</v>
      </c>
      <c r="N44" s="6">
        <f t="shared" si="10"/>
        <v>19.642665802555296</v>
      </c>
      <c r="O44" s="14">
        <f t="shared" si="10"/>
        <v>19.659866274050053</v>
      </c>
      <c r="P44" s="6">
        <f t="shared" si="10"/>
        <v>19.671543945202128</v>
      </c>
      <c r="Q44" s="6">
        <f t="shared" si="10"/>
        <v>19.680443537896366</v>
      </c>
      <c r="R44" s="6">
        <f t="shared" si="10"/>
        <v>19.687915567953834</v>
      </c>
      <c r="S44" s="6">
        <f t="shared" si="10"/>
        <v>19.694625148503512</v>
      </c>
      <c r="T44" s="6">
        <f t="shared" si="10"/>
        <v>19.700900431466138</v>
      </c>
      <c r="U44" s="6">
        <f t="shared" si="10"/>
        <v>19.706903898545406</v>
      </c>
      <c r="V44" s="6">
        <f t="shared" si="10"/>
        <v>19.712716566709414</v>
      </c>
      <c r="W44" s="6">
        <f t="shared" si="10"/>
        <v>19.718379383253314</v>
      </c>
      <c r="X44" s="6">
        <f t="shared" si="10"/>
        <v>19.723913575657612</v>
      </c>
      <c r="Y44" s="6">
        <f t="shared" si="10"/>
        <v>19.729330655815236</v>
      </c>
      <c r="Z44" s="6">
        <f t="shared" si="10"/>
        <v>19.734637338436084</v>
      </c>
      <c r="AA44" s="6">
        <f t="shared" si="10"/>
        <v>19.739837959301205</v>
      </c>
      <c r="AB44" s="6">
        <f t="shared" si="10"/>
        <v>19.744935664458719</v>
      </c>
      <c r="AC44" s="6">
        <f t="shared" si="10"/>
        <v>19.749932995218426</v>
      </c>
      <c r="AD44" s="14">
        <f t="shared" si="10"/>
        <v>19.754832176118999</v>
      </c>
      <c r="AE44" s="6">
        <f t="shared" si="10"/>
        <v>19.759635256871693</v>
      </c>
      <c r="AF44" s="6">
        <f t="shared" si="10"/>
        <v>19.764344182512819</v>
      </c>
      <c r="AG44" s="6">
        <f t="shared" si="10"/>
        <v>19.76896082825699</v>
      </c>
      <c r="AH44" s="6">
        <f t="shared" si="10"/>
        <v>19.773487016990408</v>
      </c>
      <c r="AI44" s="6">
        <f t="shared" ref="AI44:BM44" si="11">AH44+(83*(AH45-20)-150*(AH44-$C$8))/5000</f>
        <v>19.777924528223142</v>
      </c>
      <c r="AJ44" s="6">
        <f t="shared" si="11"/>
        <v>19.782275102835769</v>
      </c>
      <c r="AK44" s="6">
        <f t="shared" si="11"/>
        <v>19.786540445751825</v>
      </c>
      <c r="AL44" s="6">
        <f t="shared" si="11"/>
        <v>19.790722227583963</v>
      </c>
      <c r="AM44" s="6">
        <f t="shared" si="11"/>
        <v>19.794822085769042</v>
      </c>
      <c r="AN44" s="6">
        <f t="shared" si="11"/>
        <v>19.798841625445665</v>
      </c>
      <c r="AO44" s="6">
        <f t="shared" si="11"/>
        <v>19.802782420198771</v>
      </c>
      <c r="AP44" s="6">
        <f t="shared" si="11"/>
        <v>19.806646012732795</v>
      </c>
      <c r="AQ44" s="6">
        <f t="shared" si="11"/>
        <v>19.810433915503676</v>
      </c>
      <c r="AR44" s="6">
        <f t="shared" si="11"/>
        <v>19.814147611324714</v>
      </c>
      <c r="AS44" s="6">
        <f t="shared" si="11"/>
        <v>19.817788553953825</v>
      </c>
      <c r="AT44" s="6">
        <f t="shared" si="11"/>
        <v>19.821358168665974</v>
      </c>
      <c r="AU44" s="6">
        <f t="shared" si="11"/>
        <v>19.824857852812727</v>
      </c>
      <c r="AV44" s="6">
        <f t="shared" si="11"/>
        <v>19.828288976370082</v>
      </c>
      <c r="AW44" s="6">
        <f t="shared" si="11"/>
        <v>19.83165288247514</v>
      </c>
      <c r="AX44" s="6">
        <f t="shared" si="11"/>
        <v>19.834950887952079</v>
      </c>
      <c r="AY44" s="6">
        <f t="shared" si="11"/>
        <v>19.838184283827744</v>
      </c>
      <c r="AZ44" s="6">
        <f t="shared" si="11"/>
        <v>19.841354335837053</v>
      </c>
      <c r="BA44" s="6">
        <f t="shared" si="11"/>
        <v>19.844462284918524</v>
      </c>
      <c r="BB44" s="6">
        <f t="shared" si="11"/>
        <v>19.84750934770004</v>
      </c>
      <c r="BC44" s="6">
        <f t="shared" si="11"/>
        <v>19.850496716975126</v>
      </c>
      <c r="BD44" s="6">
        <f t="shared" si="11"/>
        <v>19.853425562169875</v>
      </c>
      <c r="BE44" s="6">
        <f t="shared" si="11"/>
        <v>19.856297029800725</v>
      </c>
      <c r="BF44" s="6">
        <f t="shared" si="11"/>
        <v>19.859112243923274</v>
      </c>
      <c r="BG44" s="6">
        <f t="shared" si="11"/>
        <v>19.861872306572302</v>
      </c>
      <c r="BH44" s="6">
        <f t="shared" si="11"/>
        <v>19.864578298193166</v>
      </c>
      <c r="BI44" s="6">
        <f t="shared" si="11"/>
        <v>19.867231278064754</v>
      </c>
      <c r="BJ44" s="6">
        <f t="shared" si="11"/>
        <v>19.869832284714143</v>
      </c>
      <c r="BK44" s="6">
        <f t="shared" si="11"/>
        <v>19.872382336323128</v>
      </c>
      <c r="BL44" s="6">
        <f t="shared" si="11"/>
        <v>19.874882431126814</v>
      </c>
      <c r="BM44" s="6">
        <f t="shared" si="11"/>
        <v>19.877333547804376</v>
      </c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</row>
    <row r="45" spans="1:104" x14ac:dyDescent="0.2">
      <c r="A45" s="5" t="s">
        <v>22</v>
      </c>
      <c r="B45" s="6">
        <f>E28</f>
        <v>40</v>
      </c>
      <c r="C45" s="6">
        <f t="shared" ref="C45:AH45" si="12">IF((20+60/$AF$13*($AF$10-C44)+B46)&gt;80,80,20+60/$AF$13*($AF$10-C44)+B46)</f>
        <v>80</v>
      </c>
      <c r="D45" s="6">
        <f t="shared" si="12"/>
        <v>80</v>
      </c>
      <c r="E45" s="6">
        <f t="shared" si="12"/>
        <v>80</v>
      </c>
      <c r="F45" s="6">
        <f t="shared" si="12"/>
        <v>80</v>
      </c>
      <c r="G45" s="6">
        <f t="shared" si="12"/>
        <v>80</v>
      </c>
      <c r="H45" s="6">
        <f t="shared" si="12"/>
        <v>80</v>
      </c>
      <c r="I45" s="6">
        <f t="shared" si="12"/>
        <v>67.822954101950572</v>
      </c>
      <c r="J45" s="6">
        <f t="shared" si="12"/>
        <v>57.177634336120647</v>
      </c>
      <c r="K45" s="6">
        <f t="shared" si="12"/>
        <v>51.94672678379348</v>
      </c>
      <c r="L45" s="6">
        <f t="shared" si="12"/>
        <v>49.377449181107345</v>
      </c>
      <c r="M45" s="6">
        <f t="shared" si="12"/>
        <v>48.116560753872839</v>
      </c>
      <c r="N45" s="6">
        <f t="shared" si="12"/>
        <v>47.498822022374384</v>
      </c>
      <c r="O45" s="14">
        <f t="shared" si="12"/>
        <v>47.197208395998501</v>
      </c>
      <c r="P45" s="6">
        <f t="shared" si="12"/>
        <v>47.050958497006221</v>
      </c>
      <c r="Q45" s="6">
        <f t="shared" si="12"/>
        <v>46.981044349057797</v>
      </c>
      <c r="R45" s="6">
        <f t="shared" si="12"/>
        <v>46.948617324595951</v>
      </c>
      <c r="S45" s="6">
        <f t="shared" si="12"/>
        <v>46.934580567333299</v>
      </c>
      <c r="T45" s="6">
        <f t="shared" si="12"/>
        <v>46.929546989352403</v>
      </c>
      <c r="U45" s="6">
        <f t="shared" si="12"/>
        <v>46.928902718094697</v>
      </c>
      <c r="V45" s="6">
        <f t="shared" si="12"/>
        <v>46.930380334047207</v>
      </c>
      <c r="W45" s="6">
        <f t="shared" si="12"/>
        <v>46.932865897704559</v>
      </c>
      <c r="X45" s="6">
        <f t="shared" si="12"/>
        <v>46.935812495623637</v>
      </c>
      <c r="Y45" s="6">
        <f t="shared" si="12"/>
        <v>46.938951945500342</v>
      </c>
      <c r="Z45" s="6">
        <f t="shared" si="12"/>
        <v>46.942153073385768</v>
      </c>
      <c r="AA45" s="6">
        <f t="shared" si="12"/>
        <v>46.945352044370473</v>
      </c>
      <c r="AB45" s="6">
        <f t="shared" si="12"/>
        <v>46.948518114064335</v>
      </c>
      <c r="AC45" s="6">
        <f t="shared" si="12"/>
        <v>46.951636792597895</v>
      </c>
      <c r="AD45" s="14">
        <f t="shared" si="12"/>
        <v>46.95470156844965</v>
      </c>
      <c r="AE45" s="6">
        <f t="shared" si="12"/>
        <v>46.957709840197424</v>
      </c>
      <c r="AF45" s="6">
        <f t="shared" si="12"/>
        <v>46.960660916840652</v>
      </c>
      <c r="AG45" s="6">
        <f t="shared" si="12"/>
        <v>46.963555035007815</v>
      </c>
      <c r="AH45" s="6">
        <f t="shared" si="12"/>
        <v>46.966392876051067</v>
      </c>
      <c r="AI45" s="6">
        <f t="shared" ref="AI45:BM45" si="13">IF((20+60/$AF$13*($AF$10-AI44)+AH46)&gt;80,80,20+60/$AF$13*($AF$10-AI44)+AH46)</f>
        <v>46.969175328874812</v>
      </c>
      <c r="AJ45" s="6">
        <f t="shared" si="13"/>
        <v>46.971903373562128</v>
      </c>
      <c r="AK45" s="6">
        <f t="shared" si="13"/>
        <v>46.974578024378971</v>
      </c>
      <c r="AL45" s="6">
        <f t="shared" si="13"/>
        <v>46.977200301963748</v>
      </c>
      <c r="AM45" s="6">
        <f t="shared" si="13"/>
        <v>46.979771219861007</v>
      </c>
      <c r="AN45" s="6">
        <f t="shared" si="13"/>
        <v>46.982291778100894</v>
      </c>
      <c r="AO45" s="6">
        <f t="shared" si="13"/>
        <v>46.984762960240317</v>
      </c>
      <c r="AP45" s="6">
        <f t="shared" si="13"/>
        <v>46.987185732100315</v>
      </c>
      <c r="AQ45" s="6">
        <f t="shared" si="13"/>
        <v>46.989561041334206</v>
      </c>
      <c r="AR45" s="6">
        <f t="shared" si="13"/>
        <v>46.991889817400875</v>
      </c>
      <c r="AS45" s="6">
        <f t="shared" si="13"/>
        <v>46.994172971732702</v>
      </c>
      <c r="AT45" s="6">
        <f t="shared" si="13"/>
        <v>46.996411397995956</v>
      </c>
      <c r="AU45" s="6">
        <f t="shared" si="13"/>
        <v>46.998605972393776</v>
      </c>
      <c r="AV45" s="6">
        <f t="shared" si="13"/>
        <v>47.000757553985473</v>
      </c>
      <c r="AW45" s="6">
        <f t="shared" si="13"/>
        <v>47.002866985011686</v>
      </c>
      <c r="AX45" s="6">
        <f t="shared" si="13"/>
        <v>47.004935091218435</v>
      </c>
      <c r="AY45" s="6">
        <f t="shared" si="13"/>
        <v>47.006962682177253</v>
      </c>
      <c r="AZ45" s="6">
        <f t="shared" si="13"/>
        <v>47.008950551601316</v>
      </c>
      <c r="BA45" s="6">
        <f t="shared" si="13"/>
        <v>47.010899477654945</v>
      </c>
      <c r="BB45" s="6">
        <f t="shared" si="13"/>
        <v>47.01281022325837</v>
      </c>
      <c r="BC45" s="6">
        <f t="shared" si="13"/>
        <v>47.01468353638576</v>
      </c>
      <c r="BD45" s="6">
        <f t="shared" si="13"/>
        <v>47.016520150358218</v>
      </c>
      <c r="BE45" s="6">
        <f t="shared" si="13"/>
        <v>47.018320784130786</v>
      </c>
      <c r="BF45" s="6">
        <f t="shared" si="13"/>
        <v>47.020086142573881</v>
      </c>
      <c r="BG45" s="6">
        <f t="shared" si="13"/>
        <v>47.021816916749088</v>
      </c>
      <c r="BH45" s="6">
        <f t="shared" si="13"/>
        <v>47.023513784179784</v>
      </c>
      <c r="BI45" s="6">
        <f t="shared" si="13"/>
        <v>47.025177409116253</v>
      </c>
      <c r="BJ45" s="6">
        <f t="shared" si="13"/>
        <v>47.026808442795726</v>
      </c>
      <c r="BK45" s="6">
        <f t="shared" si="13"/>
        <v>47.028407523697695</v>
      </c>
      <c r="BL45" s="6">
        <f t="shared" si="13"/>
        <v>47.029975277793241</v>
      </c>
      <c r="BM45" s="6">
        <f t="shared" si="13"/>
        <v>47.031512318790277</v>
      </c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</row>
    <row r="46" spans="1:104" x14ac:dyDescent="0.2">
      <c r="A46" s="6"/>
      <c r="B46" s="6">
        <f>60/$AF$15*($AF$10-B44)</f>
        <v>3</v>
      </c>
      <c r="C46" s="6">
        <f t="shared" ref="C46:AH46" si="14">60/$AF$15*($AF$10-C44)+B46</f>
        <v>5.9808000000000003</v>
      </c>
      <c r="D46" s="6">
        <f t="shared" si="14"/>
        <v>8.5445759999999993</v>
      </c>
      <c r="E46" s="6">
        <f t="shared" si="14"/>
        <v>10.703838719999998</v>
      </c>
      <c r="F46" s="6">
        <f t="shared" si="14"/>
        <v>12.470723558399996</v>
      </c>
      <c r="G46" s="6">
        <f t="shared" si="14"/>
        <v>13.857001851647993</v>
      </c>
      <c r="H46" s="6">
        <f t="shared" si="14"/>
        <v>14.874091796098551</v>
      </c>
      <c r="I46" s="6">
        <f t="shared" si="14"/>
        <v>15.53306904221559</v>
      </c>
      <c r="J46" s="6">
        <f t="shared" si="14"/>
        <v>15.965960348093692</v>
      </c>
      <c r="K46" s="6">
        <f t="shared" si="14"/>
        <v>16.285575676807689</v>
      </c>
      <c r="L46" s="6">
        <f t="shared" si="14"/>
        <v>16.547413146893682</v>
      </c>
      <c r="M46" s="6">
        <f t="shared" si="14"/>
        <v>16.778796099033265</v>
      </c>
      <c r="N46" s="6">
        <f t="shared" si="14"/>
        <v>16.993196617500086</v>
      </c>
      <c r="O46" s="14">
        <f t="shared" si="14"/>
        <v>17.197276853070054</v>
      </c>
      <c r="P46" s="6">
        <f t="shared" si="14"/>
        <v>17.394350485948777</v>
      </c>
      <c r="Q46" s="6">
        <f t="shared" si="14"/>
        <v>17.586084363210958</v>
      </c>
      <c r="R46" s="6">
        <f t="shared" si="14"/>
        <v>17.773335022438658</v>
      </c>
      <c r="S46" s="6">
        <f t="shared" si="14"/>
        <v>17.95655993333655</v>
      </c>
      <c r="T46" s="6">
        <f t="shared" si="14"/>
        <v>18.136019674456868</v>
      </c>
      <c r="U46" s="6">
        <f t="shared" si="14"/>
        <v>18.311877335329626</v>
      </c>
      <c r="V46" s="6">
        <f t="shared" si="14"/>
        <v>18.484247395303978</v>
      </c>
      <c r="W46" s="6">
        <f t="shared" si="14"/>
        <v>18.653219765351988</v>
      </c>
      <c r="X46" s="6">
        <f t="shared" si="14"/>
        <v>18.81887161995742</v>
      </c>
      <c r="Y46" s="6">
        <f t="shared" si="14"/>
        <v>18.981273226468279</v>
      </c>
      <c r="Z46" s="6">
        <f t="shared" si="14"/>
        <v>19.14049082340663</v>
      </c>
      <c r="AA46" s="6">
        <f t="shared" si="14"/>
        <v>19.296588047825907</v>
      </c>
      <c r="AB46" s="6">
        <f t="shared" si="14"/>
        <v>19.449626649150677</v>
      </c>
      <c r="AC46" s="6">
        <f t="shared" si="14"/>
        <v>19.59966685201962</v>
      </c>
      <c r="AD46" s="14">
        <f t="shared" si="14"/>
        <v>19.74676754634822</v>
      </c>
      <c r="AE46" s="6">
        <f t="shared" si="14"/>
        <v>19.890986392225205</v>
      </c>
      <c r="AF46" s="6">
        <f t="shared" si="14"/>
        <v>20.032379882717514</v>
      </c>
      <c r="AG46" s="6">
        <f t="shared" si="14"/>
        <v>20.171003385763321</v>
      </c>
      <c r="AH46" s="6">
        <f t="shared" si="14"/>
        <v>20.306911175569077</v>
      </c>
      <c r="AI46" s="6">
        <f t="shared" ref="AI46:BM46" si="15">60/$AF$15*($AF$10-AI44)+AH46</f>
        <v>20.44015645863519</v>
      </c>
      <c r="AJ46" s="6">
        <f t="shared" si="15"/>
        <v>20.570791396933728</v>
      </c>
      <c r="AK46" s="6">
        <f t="shared" si="15"/>
        <v>20.698867129482633</v>
      </c>
      <c r="AL46" s="6">
        <f t="shared" si="15"/>
        <v>20.824433792932254</v>
      </c>
      <c r="AM46" s="6">
        <f t="shared" si="15"/>
        <v>20.947540541470829</v>
      </c>
      <c r="AN46" s="6">
        <f t="shared" si="15"/>
        <v>21.06823556620343</v>
      </c>
      <c r="AO46" s="6">
        <f t="shared" si="15"/>
        <v>21.186566114084169</v>
      </c>
      <c r="AP46" s="6">
        <f t="shared" si="15"/>
        <v>21.30257850644449</v>
      </c>
      <c r="AQ46" s="6">
        <f t="shared" si="15"/>
        <v>21.416318157142285</v>
      </c>
      <c r="AR46" s="6">
        <f t="shared" si="15"/>
        <v>21.527829590347459</v>
      </c>
      <c r="AS46" s="6">
        <f t="shared" si="15"/>
        <v>21.637156457975163</v>
      </c>
      <c r="AT46" s="6">
        <f t="shared" si="15"/>
        <v>21.744341556775577</v>
      </c>
      <c r="AU46" s="6">
        <f t="shared" si="15"/>
        <v>21.84942684508794</v>
      </c>
      <c r="AV46" s="6">
        <f t="shared" si="15"/>
        <v>21.95245345926589</v>
      </c>
      <c r="AW46" s="6">
        <f t="shared" si="15"/>
        <v>22.053461729780807</v>
      </c>
      <c r="AX46" s="6">
        <f t="shared" si="15"/>
        <v>22.15249119700956</v>
      </c>
      <c r="AY46" s="6">
        <f t="shared" si="15"/>
        <v>22.249580626712913</v>
      </c>
      <c r="AZ46" s="6">
        <f t="shared" si="15"/>
        <v>22.34476802521068</v>
      </c>
      <c r="BA46" s="6">
        <f t="shared" si="15"/>
        <v>22.438090654259565</v>
      </c>
      <c r="BB46" s="6">
        <f t="shared" si="15"/>
        <v>22.529585045639539</v>
      </c>
      <c r="BC46" s="6">
        <f t="shared" si="15"/>
        <v>22.619287015454464</v>
      </c>
      <c r="BD46" s="6">
        <f t="shared" si="15"/>
        <v>22.707231678152539</v>
      </c>
      <c r="BE46" s="6">
        <f t="shared" si="15"/>
        <v>22.793453460272104</v>
      </c>
      <c r="BF46" s="6">
        <f t="shared" si="15"/>
        <v>22.877986113918141</v>
      </c>
      <c r="BG46" s="6">
        <f t="shared" si="15"/>
        <v>22.96086272997476</v>
      </c>
      <c r="BH46" s="6">
        <f t="shared" si="15"/>
        <v>23.042115751058862</v>
      </c>
      <c r="BI46" s="6">
        <f t="shared" si="15"/>
        <v>23.121776984220009</v>
      </c>
      <c r="BJ46" s="6">
        <f t="shared" si="15"/>
        <v>23.199877613391525</v>
      </c>
      <c r="BK46" s="6">
        <f t="shared" si="15"/>
        <v>23.27644821159765</v>
      </c>
      <c r="BL46" s="6">
        <f t="shared" si="15"/>
        <v>23.35151875292156</v>
      </c>
      <c r="BM46" s="6">
        <f t="shared" si="15"/>
        <v>23.425118624238934</v>
      </c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REGUL_PID</vt:lpstr>
      <vt:lpstr>Actuel</vt:lpstr>
    </vt:vector>
  </TitlesOfParts>
  <Company>UCL - Architecture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climat14</dc:creator>
  <cp:lastModifiedBy>Gregory Léonard</cp:lastModifiedBy>
  <dcterms:created xsi:type="dcterms:W3CDTF">2000-07-05T16:24:09Z</dcterms:created>
  <dcterms:modified xsi:type="dcterms:W3CDTF">2023-07-04T12:06:35Z</dcterms:modified>
</cp:coreProperties>
</file>