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rouche\Desktop\energie+\fichiers_xls\"/>
    </mc:Choice>
  </mc:AlternateContent>
  <bookViews>
    <workbookView xWindow="0" yWindow="0" windowWidth="10800" windowHeight="11610"/>
  </bookViews>
  <sheets>
    <sheet name="REGUL_PID" sheetId="1" r:id="rId1"/>
    <sheet name="Actuel" sheetId="2" r:id="rId2"/>
  </sheets>
  <definedNames>
    <definedName name="_Regression_Int" localSheetId="0" hidden="1">1</definedName>
  </definedNames>
  <calcPr calcId="152511"/>
</workbook>
</file>

<file path=xl/calcChain.xml><?xml version="1.0" encoding="utf-8"?>
<calcChain xmlns="http://schemas.openxmlformats.org/spreadsheetml/2006/main">
  <c r="B44" i="1" l="1"/>
  <c r="C44" i="1" s="1"/>
  <c r="B45" i="1"/>
  <c r="B41" i="1"/>
  <c r="C40" i="1" s="1"/>
  <c r="B40" i="1"/>
  <c r="C37" i="1"/>
  <c r="D37" i="1" s="1"/>
  <c r="E37" i="1" s="1"/>
  <c r="F37" i="1" s="1"/>
  <c r="G37" i="1" s="1"/>
  <c r="H37" i="1" s="1"/>
  <c r="I37" i="1" s="1"/>
  <c r="J37" i="1" s="1"/>
  <c r="K37" i="1" s="1"/>
  <c r="L37" i="1" s="1"/>
  <c r="M37" i="1" s="1"/>
  <c r="N37" i="1" s="1"/>
  <c r="O37" i="1" s="1"/>
  <c r="P37" i="1" s="1"/>
  <c r="Q37" i="1" s="1"/>
  <c r="R37" i="1" s="1"/>
  <c r="S37" i="1" s="1"/>
  <c r="T37" i="1" s="1"/>
  <c r="U37" i="1" s="1"/>
  <c r="V37" i="1" s="1"/>
  <c r="W37" i="1" s="1"/>
  <c r="X37" i="1" s="1"/>
  <c r="Y37" i="1" s="1"/>
  <c r="Z37" i="1" s="1"/>
  <c r="AA37" i="1" s="1"/>
  <c r="AB37" i="1" s="1"/>
  <c r="AC37" i="1" s="1"/>
  <c r="AD37" i="1" s="1"/>
  <c r="AE37" i="1" s="1"/>
  <c r="AF37" i="1" s="1"/>
  <c r="AG37" i="1" s="1"/>
  <c r="AH37" i="1" s="1"/>
  <c r="AI37" i="1" s="1"/>
  <c r="AJ37" i="1" s="1"/>
  <c r="AK37" i="1" s="1"/>
  <c r="AL37" i="1" s="1"/>
  <c r="AM37" i="1" s="1"/>
  <c r="AN37" i="1" s="1"/>
  <c r="AO37" i="1" s="1"/>
  <c r="AP37" i="1" s="1"/>
  <c r="AQ37" i="1" s="1"/>
  <c r="AR37" i="1" s="1"/>
  <c r="AS37" i="1" s="1"/>
  <c r="AT37" i="1" s="1"/>
  <c r="AU37" i="1" s="1"/>
  <c r="AV37" i="1" s="1"/>
  <c r="AW37" i="1" s="1"/>
  <c r="AX37" i="1" s="1"/>
  <c r="AY37" i="1" s="1"/>
  <c r="AZ37" i="1" s="1"/>
  <c r="BA37" i="1" s="1"/>
  <c r="BB37" i="1" s="1"/>
  <c r="BC37" i="1" s="1"/>
  <c r="BD37" i="1" s="1"/>
  <c r="BE37" i="1" s="1"/>
  <c r="BF37" i="1" s="1"/>
  <c r="BG37" i="1" s="1"/>
  <c r="BH37" i="1" s="1"/>
  <c r="BI37" i="1" s="1"/>
  <c r="BJ37" i="1" s="1"/>
  <c r="BK37" i="1" s="1"/>
  <c r="BL37" i="1" s="1"/>
  <c r="BM37" i="1" s="1"/>
  <c r="B33" i="1"/>
  <c r="C33" i="1" s="1"/>
  <c r="B34" i="1"/>
  <c r="C34" i="1" l="1"/>
  <c r="D33" i="1" s="1"/>
  <c r="C41" i="1"/>
  <c r="B46" i="1"/>
  <c r="C45" i="1" s="1"/>
  <c r="D44" i="1" s="1"/>
  <c r="D34" i="1" l="1"/>
  <c r="E33" i="1" s="1"/>
  <c r="C46" i="1"/>
  <c r="D46" i="1" s="1"/>
  <c r="D40" i="1"/>
  <c r="D41" i="1" s="1"/>
  <c r="E34" i="1" l="1"/>
  <c r="F33" i="1"/>
  <c r="E40" i="1"/>
  <c r="D45" i="1"/>
  <c r="E44" i="1" s="1"/>
  <c r="F34" i="1" l="1"/>
  <c r="G33" i="1" s="1"/>
  <c r="E45" i="1"/>
  <c r="F44" i="1" s="1"/>
  <c r="E46" i="1"/>
  <c r="E41" i="1"/>
  <c r="F40" i="1" s="1"/>
  <c r="F45" i="1" l="1"/>
  <c r="G44" i="1"/>
  <c r="F46" i="1"/>
  <c r="G34" i="1"/>
  <c r="H33" i="1" s="1"/>
  <c r="F41" i="1"/>
  <c r="H34" i="1" l="1"/>
  <c r="I33" i="1" s="1"/>
  <c r="G45" i="1"/>
  <c r="H44" i="1" s="1"/>
  <c r="G46" i="1"/>
  <c r="G40" i="1"/>
  <c r="G41" i="1" s="1"/>
  <c r="H45" i="1" l="1"/>
  <c r="I44" i="1"/>
  <c r="H46" i="1"/>
  <c r="I34" i="1"/>
  <c r="J33" i="1" s="1"/>
  <c r="H40" i="1"/>
  <c r="H41" i="1" s="1"/>
  <c r="J34" i="1" l="1"/>
  <c r="K33" i="1" s="1"/>
  <c r="I40" i="1"/>
  <c r="I46" i="1"/>
  <c r="I45" i="1"/>
  <c r="J44" i="1" s="1"/>
  <c r="J45" i="1" l="1"/>
  <c r="K44" i="1" s="1"/>
  <c r="J46" i="1"/>
  <c r="K34" i="1"/>
  <c r="L33" i="1" s="1"/>
  <c r="I41" i="1"/>
  <c r="L34" i="1" l="1"/>
  <c r="M33" i="1" s="1"/>
  <c r="K45" i="1"/>
  <c r="L44" i="1" s="1"/>
  <c r="K46" i="1"/>
  <c r="J40" i="1"/>
  <c r="J41" i="1" s="1"/>
  <c r="L46" i="1" l="1"/>
  <c r="L45" i="1"/>
  <c r="M44" i="1" s="1"/>
  <c r="M34" i="1"/>
  <c r="N33" i="1"/>
  <c r="K40" i="1"/>
  <c r="M45" i="1" l="1"/>
  <c r="N44" i="1"/>
  <c r="M46" i="1"/>
  <c r="N34" i="1"/>
  <c r="O33" i="1" s="1"/>
  <c r="K41" i="1"/>
  <c r="O34" i="1" l="1"/>
  <c r="P33" i="1" s="1"/>
  <c r="N45" i="1"/>
  <c r="O44" i="1" s="1"/>
  <c r="N46" i="1"/>
  <c r="L40" i="1"/>
  <c r="L41" i="1" s="1"/>
  <c r="O45" i="1" l="1"/>
  <c r="P44" i="1"/>
  <c r="O46" i="1"/>
  <c r="P34" i="1"/>
  <c r="Q33" i="1" s="1"/>
  <c r="M40" i="1"/>
  <c r="Q34" i="1" l="1"/>
  <c r="R33" i="1" s="1"/>
  <c r="P45" i="1"/>
  <c r="Q44" i="1" s="1"/>
  <c r="P46" i="1"/>
  <c r="M41" i="1"/>
  <c r="Q46" i="1" l="1"/>
  <c r="Q45" i="1"/>
  <c r="R44" i="1" s="1"/>
  <c r="R34" i="1"/>
  <c r="S33" i="1" s="1"/>
  <c r="N40" i="1"/>
  <c r="S34" i="1" l="1"/>
  <c r="T33" i="1" s="1"/>
  <c r="R45" i="1"/>
  <c r="S44" i="1" s="1"/>
  <c r="R46" i="1"/>
  <c r="N41" i="1"/>
  <c r="O40" i="1" s="1"/>
  <c r="T34" i="1" l="1"/>
  <c r="U33" i="1" s="1"/>
  <c r="S45" i="1"/>
  <c r="T44" i="1" s="1"/>
  <c r="S46" i="1"/>
  <c r="O41" i="1"/>
  <c r="P40" i="1" s="1"/>
  <c r="U44" i="1" l="1"/>
  <c r="T46" i="1"/>
  <c r="T45" i="1"/>
  <c r="U34" i="1"/>
  <c r="V33" i="1" s="1"/>
  <c r="P41" i="1"/>
  <c r="Q40" i="1" s="1"/>
  <c r="V34" i="1" l="1"/>
  <c r="W33" i="1" s="1"/>
  <c r="U45" i="1"/>
  <c r="V44" i="1" s="1"/>
  <c r="U46" i="1"/>
  <c r="Q41" i="1"/>
  <c r="R40" i="1" s="1"/>
  <c r="W34" i="1" l="1"/>
  <c r="X33" i="1" s="1"/>
  <c r="V45" i="1"/>
  <c r="W44" i="1" s="1"/>
  <c r="V46" i="1"/>
  <c r="R41" i="1"/>
  <c r="W45" i="1" l="1"/>
  <c r="X44" i="1" s="1"/>
  <c r="W46" i="1"/>
  <c r="X34" i="1"/>
  <c r="Y33" i="1" s="1"/>
  <c r="S40" i="1"/>
  <c r="S41" i="1" s="1"/>
  <c r="Y34" i="1" l="1"/>
  <c r="Z33" i="1"/>
  <c r="X45" i="1"/>
  <c r="Y44" i="1"/>
  <c r="X46" i="1"/>
  <c r="T40" i="1"/>
  <c r="Y46" i="1" l="1"/>
  <c r="Y45" i="1"/>
  <c r="Z44" i="1" s="1"/>
  <c r="Z34" i="1"/>
  <c r="AA33" i="1" s="1"/>
  <c r="T41" i="1"/>
  <c r="U40" i="1" s="1"/>
  <c r="AA34" i="1" l="1"/>
  <c r="AB33" i="1" s="1"/>
  <c r="Z45" i="1"/>
  <c r="AA44" i="1" s="1"/>
  <c r="Z46" i="1"/>
  <c r="U41" i="1"/>
  <c r="V40" i="1" s="1"/>
  <c r="AA45" i="1" l="1"/>
  <c r="AB44" i="1" s="1"/>
  <c r="AA46" i="1"/>
  <c r="AB34" i="1"/>
  <c r="AC33" i="1"/>
  <c r="V41" i="1"/>
  <c r="AB46" i="1" l="1"/>
  <c r="AB45" i="1"/>
  <c r="AC44" i="1" s="1"/>
  <c r="AC34" i="1"/>
  <c r="AD33" i="1" s="1"/>
  <c r="W40" i="1"/>
  <c r="AD34" i="1" l="1"/>
  <c r="AE33" i="1" s="1"/>
  <c r="AC45" i="1"/>
  <c r="AD44" i="1" s="1"/>
  <c r="AC46" i="1"/>
  <c r="W41" i="1"/>
  <c r="X40" i="1" s="1"/>
  <c r="AD45" i="1" l="1"/>
  <c r="AE44" i="1" s="1"/>
  <c r="AD46" i="1"/>
  <c r="AE34" i="1"/>
  <c r="AF33" i="1" s="1"/>
  <c r="X41" i="1"/>
  <c r="AE45" i="1" l="1"/>
  <c r="AF44" i="1" s="1"/>
  <c r="AE46" i="1"/>
  <c r="AF34" i="1"/>
  <c r="AG33" i="1" s="1"/>
  <c r="Y40" i="1"/>
  <c r="AF45" i="1" l="1"/>
  <c r="AG44" i="1" s="1"/>
  <c r="AF46" i="1"/>
  <c r="AG34" i="1"/>
  <c r="AH33" i="1" s="1"/>
  <c r="Y41" i="1"/>
  <c r="AH34" i="1" l="1"/>
  <c r="AI33" i="1" s="1"/>
  <c r="AG46" i="1"/>
  <c r="AG45" i="1"/>
  <c r="AH44" i="1"/>
  <c r="Z40" i="1"/>
  <c r="AI34" i="1" l="1"/>
  <c r="AJ33" i="1" s="1"/>
  <c r="AH45" i="1"/>
  <c r="AI44" i="1"/>
  <c r="AH46" i="1"/>
  <c r="Z41" i="1"/>
  <c r="AJ34" i="1" l="1"/>
  <c r="AK33" i="1" s="1"/>
  <c r="AA40" i="1"/>
  <c r="AI45" i="1"/>
  <c r="AJ44" i="1" s="1"/>
  <c r="AI46" i="1"/>
  <c r="AJ46" i="1" l="1"/>
  <c r="AJ45" i="1"/>
  <c r="AK44" i="1" s="1"/>
  <c r="AK34" i="1"/>
  <c r="AL33" i="1" s="1"/>
  <c r="AA41" i="1"/>
  <c r="AL34" i="1" l="1"/>
  <c r="AM33" i="1" s="1"/>
  <c r="AK45" i="1"/>
  <c r="AL44" i="1" s="1"/>
  <c r="AK46" i="1"/>
  <c r="AB40" i="1"/>
  <c r="AL45" i="1" l="1"/>
  <c r="AM44" i="1"/>
  <c r="AL46" i="1"/>
  <c r="AM34" i="1"/>
  <c r="AN33" i="1" s="1"/>
  <c r="AB41" i="1"/>
  <c r="AN34" i="1" l="1"/>
  <c r="AO33" i="1" s="1"/>
  <c r="AC40" i="1"/>
  <c r="AM45" i="1"/>
  <c r="AN44" i="1" s="1"/>
  <c r="AM46" i="1"/>
  <c r="AN45" i="1" l="1"/>
  <c r="AO44" i="1"/>
  <c r="AN46" i="1"/>
  <c r="AO34" i="1"/>
  <c r="AP33" i="1"/>
  <c r="AC41" i="1"/>
  <c r="AD41" i="1" l="1"/>
  <c r="AD40" i="1"/>
  <c r="AP34" i="1"/>
  <c r="AQ33" i="1" s="1"/>
  <c r="AO46" i="1"/>
  <c r="AO45" i="1"/>
  <c r="AP44" i="1" s="1"/>
  <c r="AP45" i="1" l="1"/>
  <c r="AQ44" i="1"/>
  <c r="AP46" i="1"/>
  <c r="AQ34" i="1"/>
  <c r="AR33" i="1" s="1"/>
  <c r="AE40" i="1"/>
  <c r="AE41" i="1" s="1"/>
  <c r="AR34" i="1" l="1"/>
  <c r="AS33" i="1" s="1"/>
  <c r="AF40" i="1"/>
  <c r="AQ45" i="1"/>
  <c r="AR44" i="1" s="1"/>
  <c r="AQ46" i="1"/>
  <c r="AR46" i="1" l="1"/>
  <c r="AR45" i="1"/>
  <c r="AS44" i="1" s="1"/>
  <c r="AS34" i="1"/>
  <c r="AT33" i="1"/>
  <c r="AF41" i="1"/>
  <c r="AG40" i="1" s="1"/>
  <c r="AS45" i="1" l="1"/>
  <c r="AT44" i="1" s="1"/>
  <c r="AS46" i="1"/>
  <c r="AG41" i="1"/>
  <c r="AT34" i="1"/>
  <c r="AU33" i="1" s="1"/>
  <c r="AU34" i="1" l="1"/>
  <c r="AV33" i="1" s="1"/>
  <c r="AT45" i="1"/>
  <c r="AU44" i="1" s="1"/>
  <c r="AT46" i="1"/>
  <c r="AH40" i="1"/>
  <c r="AH41" i="1" s="1"/>
  <c r="AU45" i="1" l="1"/>
  <c r="AV44" i="1" s="1"/>
  <c r="AU46" i="1"/>
  <c r="AV34" i="1"/>
  <c r="AW33" i="1" s="1"/>
  <c r="AI40" i="1"/>
  <c r="AW34" i="1" l="1"/>
  <c r="AX33" i="1" s="1"/>
  <c r="AV45" i="1"/>
  <c r="AW44" i="1" s="1"/>
  <c r="AV46" i="1"/>
  <c r="AI41" i="1"/>
  <c r="AW46" i="1" l="1"/>
  <c r="AW45" i="1"/>
  <c r="AX44" i="1" s="1"/>
  <c r="AX34" i="1"/>
  <c r="AY33" i="1" s="1"/>
  <c r="AJ40" i="1"/>
  <c r="AJ41" i="1" s="1"/>
  <c r="AY34" i="1" l="1"/>
  <c r="AZ33" i="1" s="1"/>
  <c r="AX45" i="1"/>
  <c r="AY44" i="1" s="1"/>
  <c r="AX46" i="1"/>
  <c r="AK40" i="1"/>
  <c r="AY45" i="1" l="1"/>
  <c r="AZ44" i="1" s="1"/>
  <c r="AY46" i="1"/>
  <c r="AZ34" i="1"/>
  <c r="BA33" i="1" s="1"/>
  <c r="AK41" i="1"/>
  <c r="AL40" i="1" s="1"/>
  <c r="BA34" i="1" l="1"/>
  <c r="BB33" i="1" s="1"/>
  <c r="AZ46" i="1"/>
  <c r="AZ45" i="1"/>
  <c r="BA44" i="1" s="1"/>
  <c r="AL41" i="1"/>
  <c r="BA45" i="1" l="1"/>
  <c r="BB44" i="1" s="1"/>
  <c r="BA46" i="1"/>
  <c r="BB34" i="1"/>
  <c r="BC33" i="1" s="1"/>
  <c r="AM40" i="1"/>
  <c r="BC34" i="1" l="1"/>
  <c r="BD33" i="1" s="1"/>
  <c r="BB45" i="1"/>
  <c r="BC44" i="1" s="1"/>
  <c r="BB46" i="1"/>
  <c r="AM41" i="1"/>
  <c r="BC45" i="1" l="1"/>
  <c r="BD44" i="1" s="1"/>
  <c r="BC46" i="1"/>
  <c r="BD34" i="1"/>
  <c r="BE33" i="1" s="1"/>
  <c r="AN40" i="1"/>
  <c r="BE34" i="1" l="1"/>
  <c r="BF33" i="1" s="1"/>
  <c r="BD45" i="1"/>
  <c r="BE44" i="1" s="1"/>
  <c r="BD46" i="1"/>
  <c r="AN41" i="1"/>
  <c r="BE46" i="1" l="1"/>
  <c r="BE45" i="1"/>
  <c r="BF44" i="1" s="1"/>
  <c r="BF34" i="1"/>
  <c r="BG33" i="1" s="1"/>
  <c r="AO40" i="1"/>
  <c r="BG34" i="1" l="1"/>
  <c r="BH33" i="1" s="1"/>
  <c r="BF45" i="1"/>
  <c r="BG44" i="1" s="1"/>
  <c r="BF46" i="1"/>
  <c r="AO41" i="1"/>
  <c r="BG45" i="1" l="1"/>
  <c r="BH44" i="1" s="1"/>
  <c r="BG46" i="1"/>
  <c r="BH34" i="1"/>
  <c r="BI33" i="1" s="1"/>
  <c r="AP40" i="1"/>
  <c r="BI34" i="1" l="1"/>
  <c r="BJ33" i="1" s="1"/>
  <c r="BH46" i="1"/>
  <c r="BH45" i="1"/>
  <c r="BI44" i="1" s="1"/>
  <c r="AP41" i="1"/>
  <c r="BI45" i="1" l="1"/>
  <c r="BJ44" i="1" s="1"/>
  <c r="BI46" i="1"/>
  <c r="BJ34" i="1"/>
  <c r="BK33" i="1" s="1"/>
  <c r="AQ40" i="1"/>
  <c r="BK34" i="1" l="1"/>
  <c r="BL33" i="1" s="1"/>
  <c r="BJ45" i="1"/>
  <c r="BK44" i="1"/>
  <c r="BJ46" i="1"/>
  <c r="AQ41" i="1"/>
  <c r="AR40" i="1" s="1"/>
  <c r="H19" i="1" l="1"/>
  <c r="BL34" i="1"/>
  <c r="BM33" i="1" s="1"/>
  <c r="BM34" i="1" s="1"/>
  <c r="AR41" i="1"/>
  <c r="BK45" i="1"/>
  <c r="BL44" i="1"/>
  <c r="BK46" i="1"/>
  <c r="BL45" i="1" l="1"/>
  <c r="BM44" i="1" s="1"/>
  <c r="AL19" i="1"/>
  <c r="BL46" i="1"/>
  <c r="AS40" i="1"/>
  <c r="AS41" i="1" s="1"/>
  <c r="BM45" i="1" l="1"/>
  <c r="BM46" i="1"/>
  <c r="AT40" i="1"/>
  <c r="AT41" i="1" l="1"/>
  <c r="AU40" i="1" l="1"/>
  <c r="AU41" i="1" l="1"/>
  <c r="AV40" i="1" l="1"/>
  <c r="AV41" i="1" l="1"/>
  <c r="AW40" i="1" l="1"/>
  <c r="AW41" i="1" l="1"/>
  <c r="AX40" i="1" l="1"/>
  <c r="AX41" i="1" l="1"/>
  <c r="AY40" i="1" l="1"/>
  <c r="AY41" i="1" l="1"/>
  <c r="AZ40" i="1" l="1"/>
  <c r="AZ41" i="1" l="1"/>
  <c r="BA40" i="1" l="1"/>
  <c r="BA41" i="1" l="1"/>
  <c r="BB40" i="1" l="1"/>
  <c r="BB41" i="1" l="1"/>
  <c r="BC40" i="1" l="1"/>
  <c r="BC41" i="1" l="1"/>
  <c r="BD40" i="1" l="1"/>
  <c r="BD41" i="1" l="1"/>
  <c r="BE40" i="1" l="1"/>
  <c r="BF40" i="1" l="1"/>
  <c r="BE41" i="1"/>
  <c r="BF41" i="1" l="1"/>
  <c r="BG40" i="1" s="1"/>
  <c r="BG41" i="1" l="1"/>
  <c r="BH40" i="1" l="1"/>
  <c r="BH41" i="1" l="1"/>
  <c r="BI40" i="1" l="1"/>
  <c r="BI41" i="1" l="1"/>
  <c r="BJ40" i="1" l="1"/>
  <c r="BJ41" i="1" l="1"/>
  <c r="BK40" i="1" l="1"/>
  <c r="BK41" i="1" l="1"/>
  <c r="BL40" i="1" l="1"/>
  <c r="V19" i="1" l="1"/>
  <c r="BL41" i="1"/>
  <c r="BM40" i="1" l="1"/>
  <c r="BM41" i="1" s="1"/>
</calcChain>
</file>

<file path=xl/sharedStrings.xml><?xml version="1.0" encoding="utf-8"?>
<sst xmlns="http://schemas.openxmlformats.org/spreadsheetml/2006/main" count="58" uniqueCount="26">
  <si>
    <t>Régulation Proportionnelle ( P )</t>
  </si>
  <si>
    <t xml:space="preserve">Régulation Intégrale ( I ) </t>
  </si>
  <si>
    <t xml:space="preserve">Régulation Proportionnelle Intégrale ( PI ) </t>
  </si>
  <si>
    <t>Conditions initiales</t>
  </si>
  <si>
    <t>T°int</t>
  </si>
  <si>
    <t>°C</t>
  </si>
  <si>
    <t>T°ext</t>
  </si>
  <si>
    <t>T°cons</t>
  </si>
  <si>
    <t xml:space="preserve">Bande prop. : </t>
  </si>
  <si>
    <t>Temps d'intégration</t>
  </si>
  <si>
    <t>BP</t>
  </si>
  <si>
    <t>TI</t>
  </si>
  <si>
    <t>s.</t>
  </si>
  <si>
    <t xml:space="preserve">Temp. du local après 1 heure : </t>
  </si>
  <si>
    <t xml:space="preserve">°C </t>
  </si>
  <si>
    <t xml:space="preserve">Mode d'emploi de la feuille de calcul :  </t>
  </si>
  <si>
    <t>Il s'agit d'un local chauffé par un radiateur.</t>
  </si>
  <si>
    <t>Celui est alimenté par une vanne 3 voies dont l'ouverture est commandée par une régulateur P, I  ou PI.</t>
  </si>
  <si>
    <t>En modifiant les paramètres (cases jaunes), on peut observer les réactions du système</t>
  </si>
  <si>
    <t xml:space="preserve">T° initiale de l'eau : </t>
  </si>
  <si>
    <t>Calcul P</t>
  </si>
  <si>
    <t>Tint</t>
  </si>
  <si>
    <t>Teau</t>
  </si>
  <si>
    <t>Temps</t>
  </si>
  <si>
    <t>Calcul I</t>
  </si>
  <si>
    <t>Calcul  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</si>
</sst>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1" formatCode="0.0_)"/>
    <numFmt numFmtId="182" formatCode="0.0"/>
  </numFmts>
  <fonts count="10" x14ac:knownFonts="1">
    <font>
      <sz val="12"/>
      <name val="Courie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Protection="1"/>
    <xf numFmtId="0" fontId="2" fillId="0" borderId="0" xfId="0" applyFont="1"/>
    <xf numFmtId="0" fontId="3" fillId="0" borderId="0" xfId="0" applyFont="1"/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182" fontId="5" fillId="0" borderId="0" xfId="0" applyNumberFormat="1" applyFont="1" applyAlignment="1" applyProtection="1">
      <alignment horizontal="left"/>
    </xf>
    <xf numFmtId="182" fontId="5" fillId="0" borderId="0" xfId="0" applyNumberFormat="1" applyFont="1" applyProtection="1"/>
    <xf numFmtId="182" fontId="5" fillId="0" borderId="0" xfId="0" applyNumberFormat="1" applyFont="1"/>
    <xf numFmtId="1" fontId="5" fillId="0" borderId="0" xfId="0" applyNumberFormat="1" applyFont="1" applyProtection="1"/>
    <xf numFmtId="0" fontId="3" fillId="2" borderId="0" xfId="0" applyFont="1" applyFill="1" applyProtection="1"/>
    <xf numFmtId="0" fontId="3" fillId="0" borderId="0" xfId="0" applyFont="1" applyFill="1"/>
    <xf numFmtId="0" fontId="6" fillId="0" borderId="0" xfId="0" applyFont="1" applyAlignment="1" applyProtection="1">
      <alignment horizontal="left"/>
    </xf>
    <xf numFmtId="0" fontId="0" fillId="0" borderId="1" xfId="0" applyBorder="1"/>
    <xf numFmtId="0" fontId="3" fillId="0" borderId="1" xfId="0" applyFont="1" applyBorder="1" applyAlignment="1" applyProtection="1">
      <alignment horizontal="left"/>
    </xf>
    <xf numFmtId="0" fontId="3" fillId="0" borderId="1" xfId="0" applyFont="1" applyBorder="1"/>
    <xf numFmtId="0" fontId="0" fillId="0" borderId="1" xfId="0" applyBorder="1" applyAlignment="1" applyProtection="1">
      <alignment horizontal="left"/>
    </xf>
    <xf numFmtId="182" fontId="5" fillId="0" borderId="1" xfId="0" applyNumberFormat="1" applyFont="1" applyBorder="1" applyProtection="1"/>
    <xf numFmtId="182" fontId="5" fillId="0" borderId="1" xfId="0" applyNumberFormat="1" applyFont="1" applyBorder="1"/>
    <xf numFmtId="1" fontId="5" fillId="0" borderId="1" xfId="0" applyNumberFormat="1" applyFont="1" applyBorder="1" applyProtection="1"/>
    <xf numFmtId="0" fontId="6" fillId="0" borderId="1" xfId="0" applyFont="1" applyBorder="1" applyAlignment="1" applyProtection="1">
      <alignment horizontal="left"/>
    </xf>
    <xf numFmtId="181" fontId="7" fillId="0" borderId="0" xfId="0" applyNumberFormat="1" applyFont="1" applyProtection="1"/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3" fillId="0" borderId="0" xfId="0" applyFont="1" applyBorder="1"/>
    <xf numFmtId="182" fontId="3" fillId="2" borderId="0" xfId="0" applyNumberFormat="1" applyFont="1" applyFill="1" applyProtection="1"/>
    <xf numFmtId="0" fontId="0" fillId="3" borderId="0" xfId="0" applyFill="1" applyBorder="1"/>
    <xf numFmtId="0" fontId="4" fillId="3" borderId="0" xfId="0" applyFont="1" applyFill="1" applyBorder="1"/>
    <xf numFmtId="0" fontId="0" fillId="3" borderId="1" xfId="0" applyFill="1" applyBorder="1"/>
    <xf numFmtId="0" fontId="3" fillId="0" borderId="2" xfId="0" applyFont="1" applyBorder="1"/>
    <xf numFmtId="0" fontId="3" fillId="0" borderId="3" xfId="0" applyFont="1" applyBorder="1"/>
    <xf numFmtId="0" fontId="9" fillId="4" borderId="4" xfId="0" applyFont="1" applyFill="1" applyBorder="1" applyAlignment="1" applyProtection="1">
      <alignment horizontal="left"/>
    </xf>
    <xf numFmtId="0" fontId="0" fillId="4" borderId="5" xfId="0" applyFill="1" applyBorder="1"/>
    <xf numFmtId="0" fontId="3" fillId="4" borderId="0" xfId="0" applyFont="1" applyFill="1" applyBorder="1" applyAlignment="1" applyProtection="1">
      <alignment horizontal="left"/>
    </xf>
    <xf numFmtId="0" fontId="3" fillId="4" borderId="6" xfId="0" applyFont="1" applyFill="1" applyBorder="1"/>
    <xf numFmtId="0" fontId="8" fillId="4" borderId="1" xfId="0" applyFont="1" applyFill="1" applyBorder="1"/>
    <xf numFmtId="0" fontId="0" fillId="4" borderId="0" xfId="0" applyFill="1" applyBorder="1"/>
    <xf numFmtId="0" fontId="0" fillId="4" borderId="7" xfId="0" applyFill="1" applyBorder="1"/>
    <xf numFmtId="0" fontId="0" fillId="4" borderId="1" xfId="0" applyFill="1" applyBorder="1"/>
    <xf numFmtId="0" fontId="8" fillId="4" borderId="2" xfId="0" applyFont="1" applyFill="1" applyBorder="1"/>
    <xf numFmtId="0" fontId="0" fillId="4" borderId="3" xfId="0" applyFill="1" applyBorder="1"/>
    <xf numFmtId="0" fontId="0" fillId="4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46745562130178"/>
          <c:y val="8.7412736650350764E-2"/>
          <c:w val="0.84911242603550297"/>
          <c:h val="0.76923208252308672"/>
        </c:manualLayout>
      </c:layout>
      <c:lineChart>
        <c:grouping val="standard"/>
        <c:varyColors val="0"/>
        <c:ser>
          <c:idx val="0"/>
          <c:order val="0"/>
          <c:tx>
            <c:v>T° eau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REGUL_PID!$E$37:$BM$37</c:f>
              <c:numCache>
                <c:formatCode>0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REGUL_PID!$E$33:$BM$33</c:f>
              <c:numCache>
                <c:formatCode>0.0</c:formatCode>
                <c:ptCount val="61"/>
                <c:pt idx="0">
                  <c:v>15.4885558</c:v>
                </c:pt>
                <c:pt idx="1">
                  <c:v>16.169899126000001</c:v>
                </c:pt>
                <c:pt idx="2">
                  <c:v>16.830802152220002</c:v>
                </c:pt>
                <c:pt idx="3">
                  <c:v>17.471878087653401</c:v>
                </c:pt>
                <c:pt idx="4">
                  <c:v>18.093721745023799</c:v>
                </c:pt>
                <c:pt idx="5">
                  <c:v>18.696910092673086</c:v>
                </c:pt>
                <c:pt idx="6">
                  <c:v>19.282002789892893</c:v>
                </c:pt>
                <c:pt idx="7">
                  <c:v>19.849542706196107</c:v>
                </c:pt>
                <c:pt idx="8">
                  <c:v>19.692240010834603</c:v>
                </c:pt>
                <c:pt idx="9">
                  <c:v>19.840951558987904</c:v>
                </c:pt>
                <c:pt idx="10">
                  <c:v>19.700361949233745</c:v>
                </c:pt>
                <c:pt idx="11">
                  <c:v>19.833273203378251</c:v>
                </c:pt>
                <c:pt idx="12">
                  <c:v>19.707620948498562</c:v>
                </c:pt>
                <c:pt idx="13">
                  <c:v>19.826410657150205</c:v>
                </c:pt>
                <c:pt idx="14">
                  <c:v>19.714108694124921</c:v>
                </c:pt>
                <c:pt idx="15">
                  <c:v>19.820277242246519</c:v>
                </c:pt>
                <c:pt idx="16">
                  <c:v>19.719907130214636</c:v>
                </c:pt>
                <c:pt idx="17">
                  <c:v>19.81479548997401</c:v>
                </c:pt>
                <c:pt idx="18">
                  <c:v>19.725089494478418</c:v>
                </c:pt>
                <c:pt idx="19">
                  <c:v>19.809896162527711</c:v>
                </c:pt>
                <c:pt idx="20">
                  <c:v>19.729721243271879</c:v>
                </c:pt>
                <c:pt idx="21">
                  <c:v>19.805517378476047</c:v>
                </c:pt>
                <c:pt idx="22">
                  <c:v>19.733860878348413</c:v>
                </c:pt>
                <c:pt idx="23">
                  <c:v>19.801603831161387</c:v>
                </c:pt>
                <c:pt idx="24">
                  <c:v>19.737560685771275</c:v>
                </c:pt>
                <c:pt idx="25">
                  <c:v>19.798106090143925</c:v>
                </c:pt>
                <c:pt idx="26">
                  <c:v>19.740867396317782</c:v>
                </c:pt>
                <c:pt idx="27">
                  <c:v>19.794979976865729</c:v>
                </c:pt>
                <c:pt idx="28">
                  <c:v>19.743822775716936</c:v>
                </c:pt>
                <c:pt idx="29">
                  <c:v>19.792186006649143</c:v>
                </c:pt>
                <c:pt idx="30">
                  <c:v>19.746464152175541</c:v>
                </c:pt>
                <c:pt idx="31">
                  <c:v>19.78968888998174</c:v>
                </c:pt>
                <c:pt idx="32">
                  <c:v>19.748824887855726</c:v>
                </c:pt>
                <c:pt idx="33">
                  <c:v>19.787457086788702</c:v>
                </c:pt>
                <c:pt idx="34">
                  <c:v>19.750934800258989</c:v>
                </c:pt>
                <c:pt idx="35">
                  <c:v>19.785462408062848</c:v>
                </c:pt>
                <c:pt idx="36">
                  <c:v>19.752820538839046</c:v>
                </c:pt>
                <c:pt idx="37">
                  <c:v>19.783679659820624</c:v>
                </c:pt>
                <c:pt idx="38">
                  <c:v>19.754505921600348</c:v>
                </c:pt>
                <c:pt idx="39">
                  <c:v>19.782086324887057</c:v>
                </c:pt>
                <c:pt idx="40">
                  <c:v>19.756012235933696</c:v>
                </c:pt>
                <c:pt idx="41">
                  <c:v>19.780662278490375</c:v>
                </c:pt>
                <c:pt idx="42">
                  <c:v>19.757358507488714</c:v>
                </c:pt>
                <c:pt idx="43">
                  <c:v>19.779389534074131</c:v>
                </c:pt>
                <c:pt idx="44">
                  <c:v>19.758561740479148</c:v>
                </c:pt>
                <c:pt idx="45">
                  <c:v>19.778252016116252</c:v>
                </c:pt>
                <c:pt idx="46">
                  <c:v>19.759637132456252</c:v>
                </c:pt>
                <c:pt idx="47">
                  <c:v>19.777235357085591</c:v>
                </c:pt>
                <c:pt idx="48">
                  <c:v>19.760598266262932</c:v>
                </c:pt>
                <c:pt idx="49">
                  <c:v>19.776326715971429</c:v>
                </c:pt>
                <c:pt idx="50">
                  <c:v>19.761457281593163</c:v>
                </c:pt>
                <c:pt idx="51">
                  <c:v>19.775514616093847</c:v>
                </c:pt>
                <c:pt idx="52">
                  <c:v>19.762225028323584</c:v>
                </c:pt>
                <c:pt idx="53">
                  <c:v>19.774788800146396</c:v>
                </c:pt>
                <c:pt idx="54">
                  <c:v>19.762911203553909</c:v>
                </c:pt>
                <c:pt idx="55">
                  <c:v>19.774140100640189</c:v>
                </c:pt>
                <c:pt idx="56">
                  <c:v>19.763524474087085</c:v>
                </c:pt>
                <c:pt idx="57">
                  <c:v>19.773560324113056</c:v>
                </c:pt>
                <c:pt idx="58">
                  <c:v>19.764072585896194</c:v>
                </c:pt>
                <c:pt idx="59">
                  <c:v>19.773042147641213</c:v>
                </c:pt>
                <c:pt idx="60">
                  <c:v>19.764562461960729</c:v>
                </c:pt>
              </c:numCache>
            </c:numRef>
          </c:val>
          <c:smooth val="0"/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REGUL_PID!$E$37:$BM$37</c:f>
              <c:numCache>
                <c:formatCode>0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REGUL_PID!$E$34:$CZ$34</c:f>
              <c:numCache>
                <c:formatCode>0.0</c:formatCode>
                <c:ptCount val="100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37.360456977372223</c:v>
                </c:pt>
                <c:pt idx="8">
                  <c:v>55.510767980622788</c:v>
                </c:pt>
                <c:pt idx="9">
                  <c:v>38.351743193703442</c:v>
                </c:pt>
                <c:pt idx="10">
                  <c:v>54.573621242260195</c:v>
                </c:pt>
                <c:pt idx="11">
                  <c:v>39.237707302509463</c:v>
                </c:pt>
                <c:pt idx="12">
                  <c:v>53.736044404012098</c:v>
                </c:pt>
                <c:pt idx="13">
                  <c:v>40.029539559591683</c:v>
                </c:pt>
                <c:pt idx="14">
                  <c:v>52.987458370201466</c:v>
                </c:pt>
                <c:pt idx="15">
                  <c:v>40.73724127924784</c:v>
                </c:pt>
                <c:pt idx="16">
                  <c:v>52.318408052157331</c:v>
                </c:pt>
                <c:pt idx="17">
                  <c:v>41.369751156845005</c:v>
                </c:pt>
                <c:pt idx="18">
                  <c:v>51.720442944797938</c:v>
                </c:pt>
                <c:pt idx="19">
                  <c:v>41.935058169879554</c:v>
                </c:pt>
                <c:pt idx="20">
                  <c:v>51.186010391706304</c:v>
                </c:pt>
                <c:pt idx="21">
                  <c:v>42.440302483533046</c:v>
                </c:pt>
                <c:pt idx="22">
                  <c:v>50.708360190567774</c:v>
                </c:pt>
                <c:pt idx="23">
                  <c:v>42.89186563522459</c:v>
                </c:pt>
                <c:pt idx="24">
                  <c:v>50.281459334083692</c:v>
                </c:pt>
                <c:pt idx="25">
                  <c:v>43.295451137239425</c:v>
                </c:pt>
                <c:pt idx="26">
                  <c:v>49.899915809486707</c:v>
                </c:pt>
                <c:pt idx="27">
                  <c:v>43.656156515492775</c:v>
                </c:pt>
                <c:pt idx="28">
                  <c:v>49.558910494199722</c:v>
                </c:pt>
                <c:pt idx="29">
                  <c:v>43.978537694329702</c:v>
                </c:pt>
                <c:pt idx="30">
                  <c:v>49.254136287437568</c:v>
                </c:pt>
                <c:pt idx="31">
                  <c:v>44.26666654056848</c:v>
                </c:pt>
                <c:pt idx="32">
                  <c:v>48.981743708954724</c:v>
                </c:pt>
                <c:pt idx="33">
                  <c:v>44.524182293611275</c:v>
                </c:pt>
                <c:pt idx="34">
                  <c:v>48.738292277808981</c:v>
                </c:pt>
                <c:pt idx="35">
                  <c:v>44.754337531209814</c:v>
                </c:pt>
                <c:pt idx="36">
                  <c:v>48.520707057033142</c:v>
                </c:pt>
                <c:pt idx="37">
                  <c:v>44.960039251466441</c:v>
                </c:pt>
                <c:pt idx="38">
                  <c:v>48.326239815344465</c:v>
                </c:pt>
                <c:pt idx="39">
                  <c:v>45.143885589954927</c:v>
                </c:pt>
                <c:pt idx="40">
                  <c:v>48.152434315342788</c:v>
                </c:pt>
                <c:pt idx="41">
                  <c:v>45.308198635725944</c:v>
                </c:pt>
                <c:pt idx="42">
                  <c:v>47.997095289763749</c:v>
                </c:pt>
                <c:pt idx="43">
                  <c:v>45.455053760677217</c:v>
                </c:pt>
                <c:pt idx="44">
                  <c:v>47.858260713944404</c:v>
                </c:pt>
                <c:pt idx="45">
                  <c:v>45.586305832740194</c:v>
                </c:pt>
                <c:pt idx="46">
                  <c:v>47.734177024278637</c:v>
                </c:pt>
                <c:pt idx="47">
                  <c:v>45.703612643970317</c:v>
                </c:pt>
                <c:pt idx="48">
                  <c:v>47.623276969661745</c:v>
                </c:pt>
                <c:pt idx="49">
                  <c:v>45.80845584945051</c:v>
                </c:pt>
                <c:pt idx="50">
                  <c:v>47.524159816173494</c:v>
                </c:pt>
                <c:pt idx="51">
                  <c:v>45.902159681479162</c:v>
                </c:pt>
                <c:pt idx="52">
                  <c:v>47.435573654971044</c:v>
                </c:pt>
                <c:pt idx="53">
                  <c:v>45.985907675415817</c:v>
                </c:pt>
                <c:pt idx="54">
                  <c:v>47.356399589933609</c:v>
                </c:pt>
                <c:pt idx="55">
                  <c:v>46.060757618439766</c:v>
                </c:pt>
                <c:pt idx="56">
                  <c:v>47.285637605336397</c:v>
                </c:pt>
                <c:pt idx="57">
                  <c:v>46.127654910031978</c:v>
                </c:pt>
                <c:pt idx="58">
                  <c:v>47.222393935054498</c:v>
                </c:pt>
                <c:pt idx="59">
                  <c:v>46.187444502936927</c:v>
                </c:pt>
                <c:pt idx="60">
                  <c:v>47.16586977376204</c:v>
                </c:pt>
              </c:numCache>
            </c:numRef>
          </c:val>
          <c:smooth val="1"/>
        </c:ser>
        <c:ser>
          <c:idx val="2"/>
          <c:order val="2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REGUL_PID!$E$37:$BM$37</c:f>
              <c:numCache>
                <c:formatCode>0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REGUL_PID!$W$11</c:f>
              <c:numCache>
                <c:formatCode>General</c:formatCode>
                <c:ptCount val="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640592"/>
        <c:axId val="477144176"/>
      </c:lineChart>
      <c:catAx>
        <c:axId val="60964059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7144176"/>
        <c:crosses val="autoZero"/>
        <c:auto val="0"/>
        <c:lblAlgn val="ctr"/>
        <c:lblOffset val="100"/>
        <c:tickLblSkip val="10"/>
        <c:tickMarkSkip val="10"/>
        <c:noMultiLvlLbl val="0"/>
      </c:catAx>
      <c:valAx>
        <c:axId val="477144176"/>
        <c:scaling>
          <c:orientation val="minMax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09640592"/>
        <c:crosses val="autoZero"/>
        <c:crossBetween val="between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9286488696864"/>
          <c:y val="9.0580030641525991E-2"/>
          <c:w val="0.83746781774012602"/>
          <c:h val="0.76087225738881836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REGUL_PID!$E$37:$CZ$37</c:f>
              <c:numCache>
                <c:formatCode>0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REGUL_PID!$E$44:$CZ$44</c:f>
              <c:numCache>
                <c:formatCode>0.0</c:formatCode>
                <c:ptCount val="100"/>
                <c:pt idx="0">
                  <c:v>15.4885558</c:v>
                </c:pt>
                <c:pt idx="1">
                  <c:v>16.169899126000001</c:v>
                </c:pt>
                <c:pt idx="2">
                  <c:v>16.830802152220002</c:v>
                </c:pt>
                <c:pt idx="3">
                  <c:v>17.471878087653401</c:v>
                </c:pt>
                <c:pt idx="4">
                  <c:v>18.093721745023799</c:v>
                </c:pt>
                <c:pt idx="5">
                  <c:v>18.696910092673086</c:v>
                </c:pt>
                <c:pt idx="6">
                  <c:v>19.264587714509162</c:v>
                </c:pt>
                <c:pt idx="7">
                  <c:v>19.545510327492764</c:v>
                </c:pt>
                <c:pt idx="8">
                  <c:v>19.685430507184513</c:v>
                </c:pt>
                <c:pt idx="9">
                  <c:v>19.75599954913719</c:v>
                </c:pt>
                <c:pt idx="10">
                  <c:v>19.792441249087297</c:v>
                </c:pt>
                <c:pt idx="11">
                  <c:v>19.812071975954339</c:v>
                </c:pt>
                <c:pt idx="12">
                  <c:v>19.823404964194676</c:v>
                </c:pt>
                <c:pt idx="13">
                  <c:v>19.830625897763611</c:v>
                </c:pt>
                <c:pt idx="14">
                  <c:v>19.835793064964768</c:v>
                </c:pt>
                <c:pt idx="15">
                  <c:v>19.839918933941988</c:v>
                </c:pt>
                <c:pt idx="16">
                  <c:v>19.843501845172188</c:v>
                </c:pt>
                <c:pt idx="17">
                  <c:v>19.846787386690778</c:v>
                </c:pt>
                <c:pt idx="18">
                  <c:v>19.84989688390964</c:v>
                </c:pt>
                <c:pt idx="19">
                  <c:v>19.8528905642255</c:v>
                </c:pt>
                <c:pt idx="20">
                  <c:v>19.855798608370847</c:v>
                </c:pt>
                <c:pt idx="21">
                  <c:v>19.858636415187764</c:v>
                </c:pt>
                <c:pt idx="22">
                  <c:v>19.861412105865977</c:v>
                </c:pt>
                <c:pt idx="23">
                  <c:v>19.864130213170821</c:v>
                </c:pt>
                <c:pt idx="24">
                  <c:v>19.866793495244284</c:v>
                </c:pt>
                <c:pt idx="25">
                  <c:v>19.869403827459777</c:v>
                </c:pt>
                <c:pt idx="26">
                  <c:v>19.871962641052857</c:v>
                </c:pt>
                <c:pt idx="27">
                  <c:v>19.874471138947289</c:v>
                </c:pt>
                <c:pt idx="28">
                  <c:v>19.876930402048576</c:v>
                </c:pt>
                <c:pt idx="29">
                  <c:v>19.879341441688467</c:v>
                </c:pt>
                <c:pt idx="30">
                  <c:v>19.881705225594093</c:v>
                </c:pt>
                <c:pt idx="31">
                  <c:v>19.884022690838332</c:v>
                </c:pt>
                <c:pt idx="32">
                  <c:v>19.886294750386696</c:v>
                </c:pt>
                <c:pt idx="33">
                  <c:v>19.888522296492773</c:v>
                </c:pt>
                <c:pt idx="34">
                  <c:v>19.89070620254099</c:v>
                </c:pt>
                <c:pt idx="35">
                  <c:v>19.89284732412268</c:v>
                </c:pt>
                <c:pt idx="36">
                  <c:v>19.89494649973193</c:v>
                </c:pt>
                <c:pt idx="37">
                  <c:v>19.897004551271234</c:v>
                </c:pt>
                <c:pt idx="38">
                  <c:v>19.899022284460454</c:v>
                </c:pt>
                <c:pt idx="39">
                  <c:v>19.901000489195106</c:v>
                </c:pt>
                <c:pt idx="40">
                  <c:v>19.902939939876635</c:v>
                </c:pt>
                <c:pt idx="41">
                  <c:v>19.904841395725935</c:v>
                </c:pt>
                <c:pt idx="42">
                  <c:v>19.906705601085633</c:v>
                </c:pt>
                <c:pt idx="43">
                  <c:v>19.908533285713979</c:v>
                </c:pt>
                <c:pt idx="44">
                  <c:v>19.910325165071747</c:v>
                </c:pt>
                <c:pt idx="45">
                  <c:v>19.912081940602903</c:v>
                </c:pt>
                <c:pt idx="46">
                  <c:v>19.913804300009492</c:v>
                </c:pt>
                <c:pt idx="47">
                  <c:v>19.915492917520996</c:v>
                </c:pt>
                <c:pt idx="48">
                  <c:v>19.917148454158333</c:v>
                </c:pt>
                <c:pt idx="49">
                  <c:v>19.918771557992645</c:v>
                </c:pt>
                <c:pt idx="50">
                  <c:v>19.920362864399024</c:v>
                </c:pt>
                <c:pt idx="51">
                  <c:v>19.921922996305231</c:v>
                </c:pt>
                <c:pt idx="52">
                  <c:v>19.923452564435543</c:v>
                </c:pt>
                <c:pt idx="53">
                  <c:v>19.924952167549851</c:v>
                </c:pt>
                <c:pt idx="54">
                  <c:v>19.926422392678028</c:v>
                </c:pt>
                <c:pt idx="55">
                  <c:v>19.927863815349731</c:v>
                </c:pt>
                <c:pt idx="56">
                  <c:v>19.929276999819702</c:v>
                </c:pt>
                <c:pt idx="57">
                  <c:v>19.930662499288644</c:v>
                </c:pt>
                <c:pt idx="58">
                  <c:v>19.932020856119781</c:v>
                </c:pt>
                <c:pt idx="59">
                  <c:v>19.933352602051162</c:v>
                </c:pt>
                <c:pt idx="60">
                  <c:v>19.934658258403822</c:v>
                </c:pt>
              </c:numCache>
            </c:numRef>
          </c:yVal>
          <c:smooth val="0"/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REGUL_PID!$E$37:$CZ$37</c:f>
              <c:numCache>
                <c:formatCode>0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REGUL_PID!$E$45:$CZ$45</c:f>
              <c:numCache>
                <c:formatCode>0.0</c:formatCode>
                <c:ptCount val="100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78.950899073269099</c:v>
                </c:pt>
                <c:pt idx="6">
                  <c:v>62.702424362582974</c:v>
                </c:pt>
                <c:pt idx="7">
                  <c:v>54.715993344369423</c:v>
                </c:pt>
                <c:pt idx="8">
                  <c:v>50.791081757121276</c:v>
                </c:pt>
                <c:pt idx="9">
                  <c:v>48.862752194230268</c:v>
                </c:pt>
                <c:pt idx="10">
                  <c:v>47.915901466244748</c:v>
                </c:pt>
                <c:pt idx="11">
                  <c:v>47.4515149107811</c:v>
                </c:pt>
                <c:pt idx="12">
                  <c:v>47.224282077998382</c:v>
                </c:pt>
                <c:pt idx="13">
                  <c:v>47.113611092413549</c:v>
                </c:pt>
                <c:pt idx="14">
                  <c:v>47.060220537720646</c:v>
                </c:pt>
                <c:pt idx="15">
                  <c:v>47.034968629425208</c:v>
                </c:pt>
                <c:pt idx="16">
                  <c:v>47.023529932154005</c:v>
                </c:pt>
                <c:pt idx="17">
                  <c:v>47.018862579492989</c:v>
                </c:pt>
                <c:pt idx="18">
                  <c:v>47.017505230912668</c:v>
                </c:pt>
                <c:pt idx="19">
                  <c:v>47.017756691091066</c:v>
                </c:pt>
                <c:pt idx="20">
                  <c:v>47.01878102819537</c:v>
                </c:pt>
                <c:pt idx="21">
                  <c:v>47.020167658665358</c:v>
                </c:pt>
                <c:pt idx="22">
                  <c:v>47.02171508920631</c:v>
                </c:pt>
                <c:pt idx="23">
                  <c:v>47.023324606541408</c:v>
                </c:pt>
                <c:pt idx="24">
                  <c:v>47.024948016435012</c:v>
                </c:pt>
                <c:pt idx="25">
                  <c:v>47.026561952823648</c:v>
                </c:pt>
                <c:pt idx="26">
                  <c:v>47.028155248555393</c:v>
                </c:pt>
                <c:pt idx="27">
                  <c:v>47.029722727090714</c:v>
                </c:pt>
                <c:pt idx="28">
                  <c:v>47.031262150683744</c:v>
                </c:pt>
                <c:pt idx="29">
                  <c:v>47.032772720257853</c:v>
                </c:pt>
                <c:pt idx="30">
                  <c:v>47.034254338075996</c:v>
                </c:pt>
                <c:pt idx="31">
                  <c:v>47.035707245392366</c:v>
                </c:pt>
                <c:pt idx="32">
                  <c:v>47.037131844438449</c:v>
                </c:pt>
                <c:pt idx="33">
                  <c:v>47.038528611024105</c:v>
                </c:pt>
                <c:pt idx="34">
                  <c:v>47.039898051681945</c:v>
                </c:pt>
                <c:pt idx="35">
                  <c:v>47.041240682706643</c:v>
                </c:pt>
                <c:pt idx="36">
                  <c:v>47.042557019955552</c:v>
                </c:pt>
                <c:pt idx="37">
                  <c:v>47.043847573937271</c:v>
                </c:pt>
                <c:pt idx="38">
                  <c:v>47.045112847497933</c:v>
                </c:pt>
                <c:pt idx="39">
                  <c:v>47.046353334782111</c:v>
                </c:pt>
                <c:pt idx="40">
                  <c:v>47.047569520819152</c:v>
                </c:pt>
                <c:pt idx="41">
                  <c:v>47.04876188141418</c:v>
                </c:pt>
                <c:pt idx="42">
                  <c:v>47.04993088318767</c:v>
                </c:pt>
                <c:pt idx="43">
                  <c:v>47.051076983685917</c:v>
                </c:pt>
                <c:pt idx="44">
                  <c:v>47.052200631524499</c:v>
                </c:pt>
                <c:pt idx="45">
                  <c:v>47.053302266546766</c:v>
                </c:pt>
                <c:pt idx="46">
                  <c:v>47.054382319987354</c:v>
                </c:pt>
                <c:pt idx="47">
                  <c:v>47.055441214636517</c:v>
                </c:pt>
                <c:pt idx="48">
                  <c:v>47.056479365003824</c:v>
                </c:pt>
                <c:pt idx="49">
                  <c:v>47.057497177479455</c:v>
                </c:pt>
                <c:pt idx="50">
                  <c:v>47.058495050492503</c:v>
                </c:pt>
                <c:pt idx="51">
                  <c:v>47.059473374666894</c:v>
                </c:pt>
                <c:pt idx="52">
                  <c:v>47.060432532974389</c:v>
                </c:pt>
                <c:pt idx="53">
                  <c:v>47.061372900883839</c:v>
                </c:pt>
                <c:pt idx="54">
                  <c:v>47.062294846508621</c:v>
                </c:pt>
                <c:pt idx="55">
                  <c:v>47.063198730750699</c:v>
                </c:pt>
                <c:pt idx="56">
                  <c:v>47.064084907441725</c:v>
                </c:pt>
                <c:pt idx="57">
                  <c:v>47.064953723481651</c:v>
                </c:pt>
                <c:pt idx="58">
                  <c:v>47.065805518974358</c:v>
                </c:pt>
                <c:pt idx="59">
                  <c:v>47.066640627361053</c:v>
                </c:pt>
                <c:pt idx="60">
                  <c:v>47.06745937555057</c:v>
                </c:pt>
              </c:numCache>
            </c:numRef>
          </c:yVal>
          <c:smooth val="0"/>
        </c:ser>
        <c:ser>
          <c:idx val="2"/>
          <c:order val="2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REGUL_PID!$E$37:$CZ$37</c:f>
              <c:numCache>
                <c:formatCode>0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REGUL_PID!$W$11</c:f>
              <c:numCache>
                <c:formatCode>General</c:formatCode>
                <c:ptCount val="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144960"/>
        <c:axId val="477143784"/>
      </c:scatterChart>
      <c:valAx>
        <c:axId val="477144960"/>
        <c:scaling>
          <c:orientation val="minMax"/>
          <c:max val="60"/>
        </c:scaling>
        <c:delete val="0"/>
        <c:axPos val="b"/>
        <c:numFmt formatCode="0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7143784"/>
        <c:crosses val="autoZero"/>
        <c:crossBetween val="midCat"/>
      </c:valAx>
      <c:valAx>
        <c:axId val="477143784"/>
        <c:scaling>
          <c:orientation val="minMax"/>
        </c:scaling>
        <c:delete val="0"/>
        <c:axPos val="l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7144960"/>
        <c:crosses val="autoZero"/>
        <c:crossBetween val="midCat"/>
        <c:min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79244394537617"/>
          <c:y val="8.7108013937282236E-2"/>
          <c:w val="0.83382910131488386"/>
          <c:h val="0.77003484320557491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REGUL_PID!$E$37:$CZ$37</c:f>
              <c:numCache>
                <c:formatCode>0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REGUL_PID!$E$40:$CZ$40</c:f>
              <c:numCache>
                <c:formatCode>0.0</c:formatCode>
                <c:ptCount val="100"/>
                <c:pt idx="0">
                  <c:v>14.502350904099199</c:v>
                </c:pt>
                <c:pt idx="1">
                  <c:v>14.870037860470594</c:v>
                </c:pt>
                <c:pt idx="2">
                  <c:v>15.327588631060561</c:v>
                </c:pt>
                <c:pt idx="3">
                  <c:v>15.867750095767466</c:v>
                </c:pt>
                <c:pt idx="4">
                  <c:v>16.48266392557932</c:v>
                </c:pt>
                <c:pt idx="5">
                  <c:v>17.134184007811939</c:v>
                </c:pt>
                <c:pt idx="6">
                  <c:v>17.766158487577581</c:v>
                </c:pt>
                <c:pt idx="7">
                  <c:v>18.379173732950253</c:v>
                </c:pt>
                <c:pt idx="8">
                  <c:v>18.973798520961747</c:v>
                </c:pt>
                <c:pt idx="9">
                  <c:v>19.550584565332894</c:v>
                </c:pt>
                <c:pt idx="10">
                  <c:v>20.110067028372907</c:v>
                </c:pt>
                <c:pt idx="11">
                  <c:v>20.65276501752172</c:v>
                </c:pt>
                <c:pt idx="12">
                  <c:v>21.179182066996066</c:v>
                </c:pt>
                <c:pt idx="13">
                  <c:v>21.689806604986185</c:v>
                </c:pt>
                <c:pt idx="14">
                  <c:v>22.185112406836598</c:v>
                </c:pt>
                <c:pt idx="15">
                  <c:v>22.665559034631499</c:v>
                </c:pt>
                <c:pt idx="16">
                  <c:v>23.131592263592555</c:v>
                </c:pt>
                <c:pt idx="17">
                  <c:v>23.58364449568478</c:v>
                </c:pt>
                <c:pt idx="18">
                  <c:v>24.022135160814237</c:v>
                </c:pt>
                <c:pt idx="19">
                  <c:v>24.447471105989809</c:v>
                </c:pt>
                <c:pt idx="20">
                  <c:v>24.860046972810114</c:v>
                </c:pt>
                <c:pt idx="21">
                  <c:v>25.260245563625812</c:v>
                </c:pt>
                <c:pt idx="22">
                  <c:v>25.645846150903324</c:v>
                </c:pt>
                <c:pt idx="23">
                  <c:v>26.013446092899514</c:v>
                </c:pt>
                <c:pt idx="24">
                  <c:v>26.359924113550541</c:v>
                </c:pt>
                <c:pt idx="25">
                  <c:v>26.682462949411072</c:v>
                </c:pt>
                <c:pt idx="26">
                  <c:v>26.978568289219652</c:v>
                </c:pt>
                <c:pt idx="27">
                  <c:v>27.246083928673347</c:v>
                </c:pt>
                <c:pt idx="28">
                  <c:v>27.483203103013846</c:v>
                </c:pt>
                <c:pt idx="29">
                  <c:v>27.688475999218113</c:v>
                </c:pt>
                <c:pt idx="30">
                  <c:v>27.860813487584039</c:v>
                </c:pt>
                <c:pt idx="31">
                  <c:v>27.99948714896265</c:v>
                </c:pt>
                <c:pt idx="32">
                  <c:v>28.104125708496234</c:v>
                </c:pt>
                <c:pt idx="33">
                  <c:v>28.174708019187189</c:v>
                </c:pt>
                <c:pt idx="34">
                  <c:v>28.21155276868631</c:v>
                </c:pt>
                <c:pt idx="35">
                  <c:v>28.215305110124341</c:v>
                </c:pt>
                <c:pt idx="36">
                  <c:v>28.186920442422394</c:v>
                </c:pt>
                <c:pt idx="37">
                  <c:v>28.127645587144979</c:v>
                </c:pt>
                <c:pt idx="38">
                  <c:v>28.038997627477922</c:v>
                </c:pt>
                <c:pt idx="39">
                  <c:v>27.922740690231194</c:v>
                </c:pt>
                <c:pt idx="40">
                  <c:v>27.780860963827166</c:v>
                </c:pt>
                <c:pt idx="41">
                  <c:v>27.615540254015542</c:v>
                </c:pt>
                <c:pt idx="42">
                  <c:v>27.429128384568273</c:v>
                </c:pt>
                <c:pt idx="43">
                  <c:v>27.22411475249412</c:v>
                </c:pt>
                <c:pt idx="44">
                  <c:v>27.00309934644735</c:v>
                </c:pt>
                <c:pt idx="45">
                  <c:v>26.768763533091366</c:v>
                </c:pt>
                <c:pt idx="46">
                  <c:v>26.523840909346475</c:v>
                </c:pt>
                <c:pt idx="47">
                  <c:v>26.271088508856838</c:v>
                </c:pt>
                <c:pt idx="48">
                  <c:v>26.013258638833676</c:v>
                </c:pt>
                <c:pt idx="49">
                  <c:v>25.753071608868424</c:v>
                </c:pt>
                <c:pt idx="50">
                  <c:v>25.493189596577803</c:v>
                </c:pt>
                <c:pt idx="51">
                  <c:v>25.236191876273985</c:v>
                </c:pt>
                <c:pt idx="52">
                  <c:v>24.984551616491594</c:v>
                </c:pt>
                <c:pt idx="53">
                  <c:v>24.740614430402417</c:v>
                </c:pt>
                <c:pt idx="54">
                  <c:v>24.506578840169105</c:v>
                </c:pt>
                <c:pt idx="55">
                  <c:v>24.284478792394712</c:v>
                </c:pt>
                <c:pt idx="56">
                  <c:v>24.076168337281295</c:v>
                </c:pt>
                <c:pt idx="57">
                  <c:v>23.883308559181962</c:v>
                </c:pt>
                <c:pt idx="58">
                  <c:v>23.707356821176155</c:v>
                </c:pt>
                <c:pt idx="59">
                  <c:v>23.549558361371609</c:v>
                </c:pt>
                <c:pt idx="60">
                  <c:v>23.41094025408194</c:v>
                </c:pt>
              </c:numCache>
            </c:numRef>
          </c:yVal>
          <c:smooth val="0"/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REGUL_PID!$E$37:$CZ$37</c:f>
              <c:numCache>
                <c:formatCode>0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REGUL_PID!$E$41:$CZ$41</c:f>
              <c:numCache>
                <c:formatCode>0.0</c:formatCode>
                <c:ptCount val="100"/>
                <c:pt idx="0">
                  <c:v>59.322739969540486</c:v>
                </c:pt>
                <c:pt idx="1">
                  <c:v>65.400717253258122</c:v>
                </c:pt>
                <c:pt idx="2">
                  <c:v>71.204164074621787</c:v>
                </c:pt>
                <c:pt idx="3">
                  <c:v>76.683514017161301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79.843852661824513</c:v>
                </c:pt>
                <c:pt idx="22">
                  <c:v>79.456344971282519</c:v>
                </c:pt>
                <c:pt idx="23">
                  <c:v>78.848277315542816</c:v>
                </c:pt>
                <c:pt idx="24">
                  <c:v>78.032322847412487</c:v>
                </c:pt>
                <c:pt idx="25">
                  <c:v>77.022845077765851</c:v>
                </c:pt>
                <c:pt idx="26">
                  <c:v>75.835704104234054</c:v>
                </c:pt>
                <c:pt idx="27">
                  <c:v>74.488053747030051</c:v>
                </c:pt>
                <c:pt idx="28">
                  <c:v>72.998131885221738</c:v>
                </c:pt>
                <c:pt idx="29">
                  <c:v>71.385046285690876</c:v>
                </c:pt>
                <c:pt idx="30">
                  <c:v>69.668558193140456</c:v>
                </c:pt>
                <c:pt idx="31">
                  <c:v>67.868865903762867</c:v>
                </c:pt>
                <c:pt idx="32">
                  <c:v>66.006390478665125</c:v>
                </c:pt>
                <c:pt idx="33">
                  <c:v>64.101565667152812</c:v>
                </c:pt>
                <c:pt idx="34">
                  <c:v>62.174634005941023</c:v>
                </c:pt>
                <c:pt idx="35">
                  <c:v>60.245450939866416</c:v>
                </c:pt>
                <c:pt idx="36">
                  <c:v>58.33329867441298</c:v>
                </c:pt>
                <c:pt idx="37">
                  <c:v>56.45671132212599</c:v>
                </c:pt>
                <c:pt idx="38">
                  <c:v>54.633312745639238</c:v>
                </c:pt>
                <c:pt idx="39">
                  <c:v>52.879668331500518</c:v>
                </c:pt>
                <c:pt idx="40">
                  <c:v>51.21115175320422</c:v>
                </c:pt>
                <c:pt idx="41">
                  <c:v>49.641827600794898</c:v>
                </c:pt>
                <c:pt idx="42">
                  <c:v>48.184350570053937</c:v>
                </c:pt>
                <c:pt idx="43">
                  <c:v>46.849881718557462</c:v>
                </c:pt>
                <c:pt idx="44">
                  <c:v>45.648022110689055</c:v>
                </c:pt>
                <c:pt idx="45">
                  <c:v>44.586763990834235</c:v>
                </c:pt>
                <c:pt idx="46">
                  <c:v>43.672459445226352</c:v>
                </c:pt>
                <c:pt idx="47">
                  <c:v>42.909806339912251</c:v>
                </c:pt>
                <c:pt idx="48">
                  <c:v>42.301851156612045</c:v>
                </c:pt>
                <c:pt idx="49">
                  <c:v>41.850008191290989</c:v>
                </c:pt>
                <c:pt idx="50">
                  <c:v>41.554094433344304</c:v>
                </c:pt>
                <c:pt idx="51">
                  <c:v>41.412379307579911</c:v>
                </c:pt>
                <c:pt idx="52">
                  <c:v>41.421648337684957</c:v>
                </c:pt>
                <c:pt idx="53">
                  <c:v>41.577279679443507</c:v>
                </c:pt>
                <c:pt idx="54">
                  <c:v>41.873332375342045</c:v>
                </c:pt>
                <c:pt idx="55">
                  <c:v>42.30264509990522</c:v>
                </c:pt>
                <c:pt idx="56">
                  <c:v>42.856944097536442</c:v>
                </c:pt>
                <c:pt idx="57">
                  <c:v>43.526958962027265</c:v>
                </c:pt>
                <c:pt idx="58">
                  <c:v>44.302544869321572</c:v>
                </c:pt>
                <c:pt idx="59">
                  <c:v>45.172809852498609</c:v>
                </c:pt>
                <c:pt idx="60">
                  <c:v>46.126245700049445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142608"/>
        <c:axId val="602683120"/>
      </c:scatterChart>
      <c:valAx>
        <c:axId val="477142608"/>
        <c:scaling>
          <c:orientation val="minMax"/>
          <c:max val="60"/>
        </c:scaling>
        <c:delete val="0"/>
        <c:axPos val="b"/>
        <c:numFmt formatCode="0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02683120"/>
        <c:crosses val="autoZero"/>
        <c:crossBetween val="midCat"/>
        <c:majorUnit val="10"/>
      </c:valAx>
      <c:valAx>
        <c:axId val="602683120"/>
        <c:scaling>
          <c:orientation val="minMax"/>
          <c:max val="9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71426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egendEntry>
        <c:idx val="1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70326511392038249"/>
          <c:y val="0.1289198606271777"/>
          <c:w val="0.20474807114137719"/>
          <c:h val="0.135888501742160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958333333333333E-2"/>
          <c:y val="3.5353535353535352E-2"/>
          <c:w val="0.93125000000000002"/>
          <c:h val="0.89562289562289565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REGUL_PID!$E$37:$CZ$37</c:f>
              <c:numCache>
                <c:formatCode>0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REGUL_PID!$E$44:$CZ$44</c:f>
              <c:numCache>
                <c:formatCode>0.0</c:formatCode>
                <c:ptCount val="100"/>
                <c:pt idx="0">
                  <c:v>15.4885558</c:v>
                </c:pt>
                <c:pt idx="1">
                  <c:v>16.169899126000001</c:v>
                </c:pt>
                <c:pt idx="2">
                  <c:v>16.830802152220002</c:v>
                </c:pt>
                <c:pt idx="3">
                  <c:v>17.471878087653401</c:v>
                </c:pt>
                <c:pt idx="4">
                  <c:v>18.093721745023799</c:v>
                </c:pt>
                <c:pt idx="5">
                  <c:v>18.696910092673086</c:v>
                </c:pt>
                <c:pt idx="6">
                  <c:v>19.264587714509162</c:v>
                </c:pt>
                <c:pt idx="7">
                  <c:v>19.545510327492764</c:v>
                </c:pt>
                <c:pt idx="8">
                  <c:v>19.685430507184513</c:v>
                </c:pt>
                <c:pt idx="9">
                  <c:v>19.75599954913719</c:v>
                </c:pt>
                <c:pt idx="10">
                  <c:v>19.792441249087297</c:v>
                </c:pt>
                <c:pt idx="11">
                  <c:v>19.812071975954339</c:v>
                </c:pt>
                <c:pt idx="12">
                  <c:v>19.823404964194676</c:v>
                </c:pt>
                <c:pt idx="13">
                  <c:v>19.830625897763611</c:v>
                </c:pt>
                <c:pt idx="14">
                  <c:v>19.835793064964768</c:v>
                </c:pt>
                <c:pt idx="15">
                  <c:v>19.839918933941988</c:v>
                </c:pt>
                <c:pt idx="16">
                  <c:v>19.843501845172188</c:v>
                </c:pt>
                <c:pt idx="17">
                  <c:v>19.846787386690778</c:v>
                </c:pt>
                <c:pt idx="18">
                  <c:v>19.84989688390964</c:v>
                </c:pt>
                <c:pt idx="19">
                  <c:v>19.8528905642255</c:v>
                </c:pt>
                <c:pt idx="20">
                  <c:v>19.855798608370847</c:v>
                </c:pt>
                <c:pt idx="21">
                  <c:v>19.858636415187764</c:v>
                </c:pt>
                <c:pt idx="22">
                  <c:v>19.861412105865977</c:v>
                </c:pt>
                <c:pt idx="23">
                  <c:v>19.864130213170821</c:v>
                </c:pt>
                <c:pt idx="24">
                  <c:v>19.866793495244284</c:v>
                </c:pt>
                <c:pt idx="25">
                  <c:v>19.869403827459777</c:v>
                </c:pt>
                <c:pt idx="26">
                  <c:v>19.871962641052857</c:v>
                </c:pt>
                <c:pt idx="27">
                  <c:v>19.874471138947289</c:v>
                </c:pt>
                <c:pt idx="28">
                  <c:v>19.876930402048576</c:v>
                </c:pt>
                <c:pt idx="29">
                  <c:v>19.879341441688467</c:v>
                </c:pt>
                <c:pt idx="30">
                  <c:v>19.881705225594093</c:v>
                </c:pt>
                <c:pt idx="31">
                  <c:v>19.884022690838332</c:v>
                </c:pt>
                <c:pt idx="32">
                  <c:v>19.886294750386696</c:v>
                </c:pt>
                <c:pt idx="33">
                  <c:v>19.888522296492773</c:v>
                </c:pt>
                <c:pt idx="34">
                  <c:v>19.89070620254099</c:v>
                </c:pt>
                <c:pt idx="35">
                  <c:v>19.89284732412268</c:v>
                </c:pt>
                <c:pt idx="36">
                  <c:v>19.89494649973193</c:v>
                </c:pt>
                <c:pt idx="37">
                  <c:v>19.897004551271234</c:v>
                </c:pt>
                <c:pt idx="38">
                  <c:v>19.899022284460454</c:v>
                </c:pt>
                <c:pt idx="39">
                  <c:v>19.901000489195106</c:v>
                </c:pt>
                <c:pt idx="40">
                  <c:v>19.902939939876635</c:v>
                </c:pt>
                <c:pt idx="41">
                  <c:v>19.904841395725935</c:v>
                </c:pt>
                <c:pt idx="42">
                  <c:v>19.906705601085633</c:v>
                </c:pt>
                <c:pt idx="43">
                  <c:v>19.908533285713979</c:v>
                </c:pt>
                <c:pt idx="44">
                  <c:v>19.910325165071747</c:v>
                </c:pt>
                <c:pt idx="45">
                  <c:v>19.912081940602903</c:v>
                </c:pt>
                <c:pt idx="46">
                  <c:v>19.913804300009492</c:v>
                </c:pt>
                <c:pt idx="47">
                  <c:v>19.915492917520996</c:v>
                </c:pt>
                <c:pt idx="48">
                  <c:v>19.917148454158333</c:v>
                </c:pt>
                <c:pt idx="49">
                  <c:v>19.918771557992645</c:v>
                </c:pt>
                <c:pt idx="50">
                  <c:v>19.920362864399024</c:v>
                </c:pt>
                <c:pt idx="51">
                  <c:v>19.921922996305231</c:v>
                </c:pt>
                <c:pt idx="52">
                  <c:v>19.923452564435543</c:v>
                </c:pt>
                <c:pt idx="53">
                  <c:v>19.924952167549851</c:v>
                </c:pt>
                <c:pt idx="54">
                  <c:v>19.926422392678028</c:v>
                </c:pt>
                <c:pt idx="55">
                  <c:v>19.927863815349731</c:v>
                </c:pt>
                <c:pt idx="56">
                  <c:v>19.929276999819702</c:v>
                </c:pt>
                <c:pt idx="57">
                  <c:v>19.930662499288644</c:v>
                </c:pt>
                <c:pt idx="58">
                  <c:v>19.932020856119781</c:v>
                </c:pt>
                <c:pt idx="59">
                  <c:v>19.933352602051162</c:v>
                </c:pt>
                <c:pt idx="60">
                  <c:v>19.934658258403822</c:v>
                </c:pt>
              </c:numCache>
            </c:numRef>
          </c:yVal>
          <c:smooth val="0"/>
        </c:ser>
        <c:ser>
          <c:idx val="1"/>
          <c:order val="1"/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REGUL_PID!$E$37:$CZ$37</c:f>
              <c:numCache>
                <c:formatCode>0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REGUL_PID!$E$45:$CZ$45</c:f>
              <c:numCache>
                <c:formatCode>0.0</c:formatCode>
                <c:ptCount val="100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78.950899073269099</c:v>
                </c:pt>
                <c:pt idx="6">
                  <c:v>62.702424362582974</c:v>
                </c:pt>
                <c:pt idx="7">
                  <c:v>54.715993344369423</c:v>
                </c:pt>
                <c:pt idx="8">
                  <c:v>50.791081757121276</c:v>
                </c:pt>
                <c:pt idx="9">
                  <c:v>48.862752194230268</c:v>
                </c:pt>
                <c:pt idx="10">
                  <c:v>47.915901466244748</c:v>
                </c:pt>
                <c:pt idx="11">
                  <c:v>47.4515149107811</c:v>
                </c:pt>
                <c:pt idx="12">
                  <c:v>47.224282077998382</c:v>
                </c:pt>
                <c:pt idx="13">
                  <c:v>47.113611092413549</c:v>
                </c:pt>
                <c:pt idx="14">
                  <c:v>47.060220537720646</c:v>
                </c:pt>
                <c:pt idx="15">
                  <c:v>47.034968629425208</c:v>
                </c:pt>
                <c:pt idx="16">
                  <c:v>47.023529932154005</c:v>
                </c:pt>
                <c:pt idx="17">
                  <c:v>47.018862579492989</c:v>
                </c:pt>
                <c:pt idx="18">
                  <c:v>47.017505230912668</c:v>
                </c:pt>
                <c:pt idx="19">
                  <c:v>47.017756691091066</c:v>
                </c:pt>
                <c:pt idx="20">
                  <c:v>47.01878102819537</c:v>
                </c:pt>
                <c:pt idx="21">
                  <c:v>47.020167658665358</c:v>
                </c:pt>
                <c:pt idx="22">
                  <c:v>47.02171508920631</c:v>
                </c:pt>
                <c:pt idx="23">
                  <c:v>47.023324606541408</c:v>
                </c:pt>
                <c:pt idx="24">
                  <c:v>47.024948016435012</c:v>
                </c:pt>
                <c:pt idx="25">
                  <c:v>47.026561952823648</c:v>
                </c:pt>
                <c:pt idx="26">
                  <c:v>47.028155248555393</c:v>
                </c:pt>
                <c:pt idx="27">
                  <c:v>47.029722727090714</c:v>
                </c:pt>
                <c:pt idx="28">
                  <c:v>47.031262150683744</c:v>
                </c:pt>
                <c:pt idx="29">
                  <c:v>47.032772720257853</c:v>
                </c:pt>
                <c:pt idx="30">
                  <c:v>47.034254338075996</c:v>
                </c:pt>
                <c:pt idx="31">
                  <c:v>47.035707245392366</c:v>
                </c:pt>
                <c:pt idx="32">
                  <c:v>47.037131844438449</c:v>
                </c:pt>
                <c:pt idx="33">
                  <c:v>47.038528611024105</c:v>
                </c:pt>
                <c:pt idx="34">
                  <c:v>47.039898051681945</c:v>
                </c:pt>
                <c:pt idx="35">
                  <c:v>47.041240682706643</c:v>
                </c:pt>
                <c:pt idx="36">
                  <c:v>47.042557019955552</c:v>
                </c:pt>
                <c:pt idx="37">
                  <c:v>47.043847573937271</c:v>
                </c:pt>
                <c:pt idx="38">
                  <c:v>47.045112847497933</c:v>
                </c:pt>
                <c:pt idx="39">
                  <c:v>47.046353334782111</c:v>
                </c:pt>
                <c:pt idx="40">
                  <c:v>47.047569520819152</c:v>
                </c:pt>
                <c:pt idx="41">
                  <c:v>47.04876188141418</c:v>
                </c:pt>
                <c:pt idx="42">
                  <c:v>47.04993088318767</c:v>
                </c:pt>
                <c:pt idx="43">
                  <c:v>47.051076983685917</c:v>
                </c:pt>
                <c:pt idx="44">
                  <c:v>47.052200631524499</c:v>
                </c:pt>
                <c:pt idx="45">
                  <c:v>47.053302266546766</c:v>
                </c:pt>
                <c:pt idx="46">
                  <c:v>47.054382319987354</c:v>
                </c:pt>
                <c:pt idx="47">
                  <c:v>47.055441214636517</c:v>
                </c:pt>
                <c:pt idx="48">
                  <c:v>47.056479365003824</c:v>
                </c:pt>
                <c:pt idx="49">
                  <c:v>47.057497177479455</c:v>
                </c:pt>
                <c:pt idx="50">
                  <c:v>47.058495050492503</c:v>
                </c:pt>
                <c:pt idx="51">
                  <c:v>47.059473374666894</c:v>
                </c:pt>
                <c:pt idx="52">
                  <c:v>47.060432532974389</c:v>
                </c:pt>
                <c:pt idx="53">
                  <c:v>47.061372900883839</c:v>
                </c:pt>
                <c:pt idx="54">
                  <c:v>47.062294846508621</c:v>
                </c:pt>
                <c:pt idx="55">
                  <c:v>47.063198730750699</c:v>
                </c:pt>
                <c:pt idx="56">
                  <c:v>47.064084907441725</c:v>
                </c:pt>
                <c:pt idx="57">
                  <c:v>47.064953723481651</c:v>
                </c:pt>
                <c:pt idx="58">
                  <c:v>47.065805518974358</c:v>
                </c:pt>
                <c:pt idx="59">
                  <c:v>47.066640627361053</c:v>
                </c:pt>
                <c:pt idx="60">
                  <c:v>47.06745937555057</c:v>
                </c:pt>
              </c:numCache>
            </c:numRef>
          </c:yVal>
          <c:smooth val="0"/>
        </c:ser>
        <c:ser>
          <c:idx val="2"/>
          <c:order val="2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REGUL_PID!$E$37:$CZ$37</c:f>
              <c:numCache>
                <c:formatCode>0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REGUL_PID!$W$11</c:f>
              <c:numCache>
                <c:formatCode>General</c:formatCode>
                <c:ptCount val="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639808"/>
        <c:axId val="609638240"/>
      </c:scatterChart>
      <c:valAx>
        <c:axId val="60963980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09638240"/>
        <c:crosses val="autoZero"/>
        <c:crossBetween val="midCat"/>
      </c:valAx>
      <c:valAx>
        <c:axId val="609638240"/>
        <c:scaling>
          <c:orientation val="minMax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0963980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8740157499999996" right="0.78740157499999996" top="0.984251969" bottom="0.984251969" header="0.4921259845" footer="0.492125984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3</xdr:row>
      <xdr:rowOff>47625</xdr:rowOff>
    </xdr:from>
    <xdr:to>
      <xdr:col>13</xdr:col>
      <xdr:colOff>276225</xdr:colOff>
      <xdr:row>17</xdr:row>
      <xdr:rowOff>104775</xdr:rowOff>
    </xdr:to>
    <xdr:graphicFrame macro="">
      <xdr:nvGraphicFramePr>
        <xdr:cNvPr id="1025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85725</xdr:colOff>
      <xdr:row>3</xdr:row>
      <xdr:rowOff>66675</xdr:rowOff>
    </xdr:from>
    <xdr:to>
      <xdr:col>43</xdr:col>
      <xdr:colOff>304800</xdr:colOff>
      <xdr:row>17</xdr:row>
      <xdr:rowOff>28575</xdr:rowOff>
    </xdr:to>
    <xdr:graphicFrame macro="">
      <xdr:nvGraphicFramePr>
        <xdr:cNvPr id="1026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66675</xdr:colOff>
      <xdr:row>3</xdr:row>
      <xdr:rowOff>47625</xdr:rowOff>
    </xdr:from>
    <xdr:to>
      <xdr:col>26</xdr:col>
      <xdr:colOff>266700</xdr:colOff>
      <xdr:row>17</xdr:row>
      <xdr:rowOff>114300</xdr:rowOff>
    </xdr:to>
    <xdr:graphicFrame macro="">
      <xdr:nvGraphicFramePr>
        <xdr:cNvPr id="1027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18</xdr:row>
      <xdr:rowOff>114300</xdr:rowOff>
    </xdr:from>
    <xdr:to>
      <xdr:col>0</xdr:col>
      <xdr:colOff>257175</xdr:colOff>
      <xdr:row>18</xdr:row>
      <xdr:rowOff>114300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>
          <a:off x="28575" y="3343275"/>
          <a:ext cx="228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180975</xdr:colOff>
      <xdr:row>18</xdr:row>
      <xdr:rowOff>114300</xdr:rowOff>
    </xdr:from>
    <xdr:to>
      <xdr:col>14</xdr:col>
      <xdr:colOff>409575</xdr:colOff>
      <xdr:row>18</xdr:row>
      <xdr:rowOff>114300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>
          <a:off x="4724400" y="3343275"/>
          <a:ext cx="228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47625</xdr:colOff>
      <xdr:row>18</xdr:row>
      <xdr:rowOff>104775</xdr:rowOff>
    </xdr:from>
    <xdr:to>
      <xdr:col>30</xdr:col>
      <xdr:colOff>276225</xdr:colOff>
      <xdr:row>18</xdr:row>
      <xdr:rowOff>104775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>
          <a:off x="10153650" y="3333750"/>
          <a:ext cx="228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CZ46"/>
  <sheetViews>
    <sheetView showGridLines="0" showRowColHeaders="0" tabSelected="1" workbookViewId="0">
      <selection activeCell="M19" sqref="M19"/>
    </sheetView>
  </sheetViews>
  <sheetFormatPr baseColWidth="10" defaultColWidth="9.77734375" defaultRowHeight="15" x14ac:dyDescent="0.2"/>
  <cols>
    <col min="1" max="13" width="3.77734375" customWidth="1"/>
    <col min="14" max="14" width="3.88671875" customWidth="1"/>
    <col min="15" max="15" width="6.6640625" style="14" customWidth="1"/>
    <col min="16" max="16" width="4.21875" customWidth="1"/>
    <col min="17" max="24" width="3.77734375" customWidth="1"/>
    <col min="25" max="25" width="4.88671875" customWidth="1"/>
    <col min="26" max="29" width="3.77734375" customWidth="1"/>
    <col min="30" max="30" width="3.77734375" style="14" customWidth="1"/>
    <col min="31" max="104" width="3.77734375" customWidth="1"/>
  </cols>
  <sheetData>
    <row r="1" spans="1:44" ht="9.7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30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30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</row>
    <row r="2" spans="1:44" ht="15.75" x14ac:dyDescent="0.25">
      <c r="A2" s="28"/>
      <c r="B2" s="28"/>
      <c r="C2" s="28"/>
      <c r="D2" s="29" t="s">
        <v>0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30"/>
      <c r="P2" s="28"/>
      <c r="Q2" s="28"/>
      <c r="R2" s="29" t="s">
        <v>1</v>
      </c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30"/>
      <c r="AE2" s="28"/>
      <c r="AF2" s="28"/>
      <c r="AG2" s="29" t="s">
        <v>2</v>
      </c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</row>
    <row r="3" spans="1:44" ht="3.75" customHeight="1" x14ac:dyDescent="0.25">
      <c r="A3" s="28"/>
      <c r="B3" s="28"/>
      <c r="C3" s="28"/>
      <c r="D3" s="29"/>
      <c r="E3" s="28"/>
      <c r="F3" s="28"/>
      <c r="G3" s="28"/>
      <c r="H3" s="28"/>
      <c r="I3" s="28"/>
      <c r="J3" s="28"/>
      <c r="K3" s="28"/>
      <c r="L3" s="28"/>
      <c r="M3" s="28"/>
      <c r="N3" s="28"/>
      <c r="O3" s="30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30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</row>
    <row r="5" spans="1:44" x14ac:dyDescent="0.2">
      <c r="A5" s="4" t="s">
        <v>3</v>
      </c>
      <c r="B5" s="4"/>
      <c r="C5" s="3"/>
      <c r="D5" s="3"/>
      <c r="O5" s="16" t="s">
        <v>3</v>
      </c>
      <c r="AD5" s="16" t="s">
        <v>3</v>
      </c>
    </row>
    <row r="6" spans="1:44" x14ac:dyDescent="0.2">
      <c r="AF6" s="1"/>
    </row>
    <row r="7" spans="1:44" x14ac:dyDescent="0.2">
      <c r="A7" s="13" t="s">
        <v>4</v>
      </c>
      <c r="C7" s="11">
        <v>14</v>
      </c>
      <c r="D7" s="12" t="s">
        <v>5</v>
      </c>
      <c r="O7" s="21" t="s">
        <v>4</v>
      </c>
      <c r="P7" s="11">
        <v>14</v>
      </c>
      <c r="Q7" s="12" t="s">
        <v>5</v>
      </c>
      <c r="AD7" s="21" t="s">
        <v>4</v>
      </c>
      <c r="AF7" s="11">
        <v>14</v>
      </c>
      <c r="AG7" s="12" t="s">
        <v>5</v>
      </c>
    </row>
    <row r="8" spans="1:44" x14ac:dyDescent="0.2">
      <c r="A8" s="13" t="s">
        <v>6</v>
      </c>
      <c r="C8" s="11">
        <v>5</v>
      </c>
      <c r="D8" s="4" t="s">
        <v>5</v>
      </c>
      <c r="O8" s="21" t="s">
        <v>6</v>
      </c>
      <c r="P8" s="11">
        <v>5</v>
      </c>
      <c r="Q8" s="4" t="s">
        <v>5</v>
      </c>
      <c r="AD8" s="21" t="s">
        <v>6</v>
      </c>
      <c r="AF8" s="11">
        <v>5</v>
      </c>
      <c r="AG8" s="4" t="s">
        <v>5</v>
      </c>
    </row>
    <row r="9" spans="1:44" x14ac:dyDescent="0.2">
      <c r="A9" s="4"/>
      <c r="B9" s="4"/>
      <c r="O9" s="16"/>
      <c r="P9" s="4"/>
      <c r="AD9" s="16"/>
      <c r="AF9" s="12"/>
    </row>
    <row r="10" spans="1:44" x14ac:dyDescent="0.2">
      <c r="A10" s="13" t="s">
        <v>7</v>
      </c>
      <c r="C10" s="11">
        <v>20</v>
      </c>
      <c r="D10" s="4" t="s">
        <v>5</v>
      </c>
      <c r="O10" s="21" t="s">
        <v>7</v>
      </c>
      <c r="P10" s="11">
        <v>25</v>
      </c>
      <c r="Q10" s="4" t="s">
        <v>5</v>
      </c>
      <c r="AD10" s="21" t="s">
        <v>7</v>
      </c>
      <c r="AF10" s="11">
        <v>20</v>
      </c>
      <c r="AG10" s="4" t="s">
        <v>5</v>
      </c>
    </row>
    <row r="11" spans="1:44" x14ac:dyDescent="0.2">
      <c r="O11" s="16"/>
      <c r="P11" s="4"/>
      <c r="Q11" s="4"/>
      <c r="AD11" s="16"/>
    </row>
    <row r="12" spans="1:44" x14ac:dyDescent="0.2">
      <c r="O12" s="16"/>
      <c r="P12" s="4"/>
      <c r="Q12" s="4"/>
      <c r="AD12" s="16" t="s">
        <v>8</v>
      </c>
    </row>
    <row r="13" spans="1:44" x14ac:dyDescent="0.2">
      <c r="A13" s="4" t="s">
        <v>8</v>
      </c>
      <c r="B13" s="4"/>
      <c r="O13" s="16" t="s">
        <v>9</v>
      </c>
      <c r="P13" s="4"/>
      <c r="Q13" s="4"/>
      <c r="AD13" s="21" t="s">
        <v>10</v>
      </c>
      <c r="AF13" s="27">
        <v>2</v>
      </c>
      <c r="AG13" s="4" t="s">
        <v>5</v>
      </c>
    </row>
    <row r="14" spans="1:44" x14ac:dyDescent="0.2">
      <c r="A14" s="13" t="s">
        <v>10</v>
      </c>
      <c r="C14" s="27">
        <v>0.52</v>
      </c>
      <c r="D14" s="4" t="s">
        <v>5</v>
      </c>
      <c r="O14" s="21" t="s">
        <v>11</v>
      </c>
      <c r="P14" s="11">
        <v>100</v>
      </c>
      <c r="Q14" s="4" t="s">
        <v>12</v>
      </c>
      <c r="AD14" s="16" t="s">
        <v>9</v>
      </c>
    </row>
    <row r="15" spans="1:44" x14ac:dyDescent="0.2">
      <c r="A15" s="4"/>
      <c r="B15" s="4"/>
      <c r="O15" s="16"/>
      <c r="P15" s="4"/>
      <c r="Q15" s="4"/>
      <c r="AD15" s="21" t="s">
        <v>11</v>
      </c>
      <c r="AF15" s="11">
        <v>100</v>
      </c>
      <c r="AG15" s="4" t="s">
        <v>12</v>
      </c>
    </row>
    <row r="16" spans="1:44" x14ac:dyDescent="0.2">
      <c r="A16" s="4"/>
      <c r="B16" s="4"/>
      <c r="Q16" s="4"/>
    </row>
    <row r="17" spans="1:39" x14ac:dyDescent="0.2">
      <c r="Q17" s="4"/>
    </row>
    <row r="18" spans="1:39" x14ac:dyDescent="0.2">
      <c r="A18" s="4"/>
      <c r="B18" s="4"/>
      <c r="Q18" s="4"/>
    </row>
    <row r="19" spans="1:39" x14ac:dyDescent="0.2">
      <c r="B19" s="4" t="s">
        <v>13</v>
      </c>
      <c r="H19" s="22">
        <f>BL33</f>
        <v>19.773042147641213</v>
      </c>
      <c r="I19" s="4" t="s">
        <v>14</v>
      </c>
      <c r="P19" s="26" t="s">
        <v>13</v>
      </c>
      <c r="V19" s="22">
        <f>BL40</f>
        <v>23.549558361371609</v>
      </c>
      <c r="W19" s="4" t="s">
        <v>14</v>
      </c>
      <c r="AF19" s="4" t="s">
        <v>13</v>
      </c>
      <c r="AL19" s="22">
        <f>BL44</f>
        <v>19.933352602051162</v>
      </c>
      <c r="AM19" s="4" t="s">
        <v>14</v>
      </c>
    </row>
    <row r="20" spans="1:39" x14ac:dyDescent="0.2">
      <c r="O20" s="31"/>
      <c r="P20" s="32"/>
      <c r="Q20" s="4"/>
      <c r="X20" s="1"/>
    </row>
    <row r="21" spans="1:39" x14ac:dyDescent="0.2">
      <c r="B21" s="33" t="s">
        <v>15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5"/>
      <c r="Q21" s="36"/>
      <c r="X21" s="1"/>
    </row>
    <row r="22" spans="1:39" x14ac:dyDescent="0.2">
      <c r="B22" s="37" t="s">
        <v>16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9"/>
    </row>
    <row r="23" spans="1:39" x14ac:dyDescent="0.2">
      <c r="B23" s="37" t="s">
        <v>17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40"/>
      <c r="Q23" s="39"/>
    </row>
    <row r="24" spans="1:39" x14ac:dyDescent="0.2">
      <c r="B24" s="41" t="s">
        <v>18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3"/>
    </row>
    <row r="27" spans="1:39" x14ac:dyDescent="0.2">
      <c r="A27" s="1"/>
      <c r="D27" s="1"/>
      <c r="I27" s="1"/>
      <c r="O27" s="17"/>
      <c r="Q27" s="1"/>
      <c r="U27" s="1"/>
      <c r="X27" s="1"/>
      <c r="AB27" s="1"/>
      <c r="AD27" s="17"/>
    </row>
    <row r="28" spans="1:39" x14ac:dyDescent="0.2">
      <c r="A28" s="24" t="s">
        <v>19</v>
      </c>
      <c r="E28" s="23">
        <v>40</v>
      </c>
      <c r="F28" s="4" t="s">
        <v>14</v>
      </c>
    </row>
    <row r="29" spans="1:39" x14ac:dyDescent="0.2">
      <c r="A29" s="1"/>
      <c r="B29" s="2"/>
    </row>
    <row r="30" spans="1:39" x14ac:dyDescent="0.2">
      <c r="A30" s="5"/>
      <c r="B30" s="6"/>
      <c r="C30" s="2"/>
      <c r="D30" s="2"/>
      <c r="O30" s="15"/>
      <c r="P30" s="6"/>
    </row>
    <row r="31" spans="1:39" x14ac:dyDescent="0.2">
      <c r="B31" s="1"/>
      <c r="C31" s="1"/>
      <c r="D31" s="1"/>
    </row>
    <row r="32" spans="1:39" x14ac:dyDescent="0.2">
      <c r="A32" s="25" t="s">
        <v>20</v>
      </c>
    </row>
    <row r="33" spans="1:104" x14ac:dyDescent="0.2">
      <c r="A33" s="7" t="s">
        <v>21</v>
      </c>
      <c r="B33" s="8">
        <f>C7</f>
        <v>14</v>
      </c>
      <c r="C33" s="8">
        <f t="shared" ref="C33:AH33" si="0">B33+(83*(B34-20)-150*(B33-$C$8))/5000</f>
        <v>14.061999999999999</v>
      </c>
      <c r="D33" s="8">
        <f t="shared" si="0"/>
        <v>14.78614</v>
      </c>
      <c r="E33" s="8">
        <f t="shared" si="0"/>
        <v>15.4885558</v>
      </c>
      <c r="F33" s="8">
        <f t="shared" si="0"/>
        <v>16.169899126000001</v>
      </c>
      <c r="G33" s="8">
        <f t="shared" si="0"/>
        <v>16.830802152220002</v>
      </c>
      <c r="H33" s="8">
        <f t="shared" si="0"/>
        <v>17.471878087653401</v>
      </c>
      <c r="I33" s="8">
        <f t="shared" si="0"/>
        <v>18.093721745023799</v>
      </c>
      <c r="J33" s="8">
        <f t="shared" si="0"/>
        <v>18.696910092673086</v>
      </c>
      <c r="K33" s="8">
        <f t="shared" si="0"/>
        <v>19.282002789892893</v>
      </c>
      <c r="L33" s="8">
        <f t="shared" si="0"/>
        <v>19.849542706196107</v>
      </c>
      <c r="M33" s="8">
        <f t="shared" si="0"/>
        <v>19.692240010834603</v>
      </c>
      <c r="N33" s="8">
        <f t="shared" si="0"/>
        <v>19.840951558987904</v>
      </c>
      <c r="O33" s="18">
        <f t="shared" si="0"/>
        <v>19.700361949233745</v>
      </c>
      <c r="P33" s="8">
        <f t="shared" si="0"/>
        <v>19.833273203378251</v>
      </c>
      <c r="Q33" s="8">
        <f t="shared" si="0"/>
        <v>19.707620948498562</v>
      </c>
      <c r="R33" s="8">
        <f t="shared" si="0"/>
        <v>19.826410657150205</v>
      </c>
      <c r="S33" s="8">
        <f t="shared" si="0"/>
        <v>19.714108694124921</v>
      </c>
      <c r="T33" s="8">
        <f t="shared" si="0"/>
        <v>19.820277242246519</v>
      </c>
      <c r="U33" s="8">
        <f t="shared" si="0"/>
        <v>19.719907130214636</v>
      </c>
      <c r="V33" s="8">
        <f t="shared" si="0"/>
        <v>19.81479548997401</v>
      </c>
      <c r="W33" s="8">
        <f t="shared" si="0"/>
        <v>19.725089494478418</v>
      </c>
      <c r="X33" s="8">
        <f t="shared" si="0"/>
        <v>19.809896162527711</v>
      </c>
      <c r="Y33" s="8">
        <f t="shared" si="0"/>
        <v>19.729721243271879</v>
      </c>
      <c r="Z33" s="8">
        <f t="shared" si="0"/>
        <v>19.805517378476047</v>
      </c>
      <c r="AA33" s="8">
        <f t="shared" si="0"/>
        <v>19.733860878348413</v>
      </c>
      <c r="AB33" s="8">
        <f t="shared" si="0"/>
        <v>19.801603831161387</v>
      </c>
      <c r="AC33" s="8">
        <f t="shared" si="0"/>
        <v>19.737560685771275</v>
      </c>
      <c r="AD33" s="18">
        <f t="shared" si="0"/>
        <v>19.798106090143925</v>
      </c>
      <c r="AE33" s="8">
        <f t="shared" si="0"/>
        <v>19.740867396317782</v>
      </c>
      <c r="AF33" s="8">
        <f t="shared" si="0"/>
        <v>19.794979976865729</v>
      </c>
      <c r="AG33" s="8">
        <f t="shared" si="0"/>
        <v>19.743822775716936</v>
      </c>
      <c r="AH33" s="8">
        <f t="shared" si="0"/>
        <v>19.792186006649143</v>
      </c>
      <c r="AI33" s="8">
        <f t="shared" ref="AI33:BM33" si="1">AH33+(83*(AH34-20)-150*(AH33-$C$8))/5000</f>
        <v>19.746464152175541</v>
      </c>
      <c r="AJ33" s="8">
        <f t="shared" si="1"/>
        <v>19.78968888998174</v>
      </c>
      <c r="AK33" s="8">
        <f t="shared" si="1"/>
        <v>19.748824887855726</v>
      </c>
      <c r="AL33" s="8">
        <f t="shared" si="1"/>
        <v>19.787457086788702</v>
      </c>
      <c r="AM33" s="8">
        <f t="shared" si="1"/>
        <v>19.750934800258989</v>
      </c>
      <c r="AN33" s="8">
        <f t="shared" si="1"/>
        <v>19.785462408062848</v>
      </c>
      <c r="AO33" s="8">
        <f t="shared" si="1"/>
        <v>19.752820538839046</v>
      </c>
      <c r="AP33" s="8">
        <f t="shared" si="1"/>
        <v>19.783679659820624</v>
      </c>
      <c r="AQ33" s="8">
        <f t="shared" si="1"/>
        <v>19.754505921600348</v>
      </c>
      <c r="AR33" s="8">
        <f t="shared" si="1"/>
        <v>19.782086324887057</v>
      </c>
      <c r="AS33" s="8">
        <f t="shared" si="1"/>
        <v>19.756012235933696</v>
      </c>
      <c r="AT33" s="8">
        <f t="shared" si="1"/>
        <v>19.780662278490375</v>
      </c>
      <c r="AU33" s="8">
        <f t="shared" si="1"/>
        <v>19.757358507488714</v>
      </c>
      <c r="AV33" s="8">
        <f t="shared" si="1"/>
        <v>19.779389534074131</v>
      </c>
      <c r="AW33" s="8">
        <f t="shared" si="1"/>
        <v>19.758561740479148</v>
      </c>
      <c r="AX33" s="8">
        <f t="shared" si="1"/>
        <v>19.778252016116252</v>
      </c>
      <c r="AY33" s="8">
        <f t="shared" si="1"/>
        <v>19.759637132456252</v>
      </c>
      <c r="AZ33" s="8">
        <f t="shared" si="1"/>
        <v>19.777235357085591</v>
      </c>
      <c r="BA33" s="8">
        <f t="shared" si="1"/>
        <v>19.760598266262932</v>
      </c>
      <c r="BB33" s="8">
        <f t="shared" si="1"/>
        <v>19.776326715971429</v>
      </c>
      <c r="BC33" s="8">
        <f t="shared" si="1"/>
        <v>19.761457281593163</v>
      </c>
      <c r="BD33" s="8">
        <f t="shared" si="1"/>
        <v>19.775514616093847</v>
      </c>
      <c r="BE33" s="8">
        <f t="shared" si="1"/>
        <v>19.762225028323584</v>
      </c>
      <c r="BF33" s="8">
        <f t="shared" si="1"/>
        <v>19.774788800146396</v>
      </c>
      <c r="BG33" s="8">
        <f t="shared" si="1"/>
        <v>19.762911203553909</v>
      </c>
      <c r="BH33" s="8">
        <f t="shared" si="1"/>
        <v>19.774140100640189</v>
      </c>
      <c r="BI33" s="8">
        <f t="shared" si="1"/>
        <v>19.763524474087085</v>
      </c>
      <c r="BJ33" s="8">
        <f t="shared" si="1"/>
        <v>19.773560324113056</v>
      </c>
      <c r="BK33" s="8">
        <f t="shared" si="1"/>
        <v>19.764072585896194</v>
      </c>
      <c r="BL33" s="8">
        <f t="shared" si="1"/>
        <v>19.773042147641213</v>
      </c>
      <c r="BM33" s="8">
        <f t="shared" si="1"/>
        <v>19.764562461960729</v>
      </c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</row>
    <row r="34" spans="1:104" x14ac:dyDescent="0.2">
      <c r="A34" s="7" t="s">
        <v>22</v>
      </c>
      <c r="B34" s="8">
        <f>E28</f>
        <v>40</v>
      </c>
      <c r="C34" s="8">
        <f t="shared" ref="C34:AH34" si="2">IF(C33&gt;$C$10,20,IF(C33&lt;($C$10-$C$14),80,20+60/$C$14*($C$10-C33)))</f>
        <v>80</v>
      </c>
      <c r="D34" s="8">
        <f t="shared" si="2"/>
        <v>80</v>
      </c>
      <c r="E34" s="8">
        <f t="shared" si="2"/>
        <v>80</v>
      </c>
      <c r="F34" s="8">
        <f t="shared" si="2"/>
        <v>80</v>
      </c>
      <c r="G34" s="8">
        <f t="shared" si="2"/>
        <v>80</v>
      </c>
      <c r="H34" s="8">
        <f t="shared" si="2"/>
        <v>80</v>
      </c>
      <c r="I34" s="8">
        <f t="shared" si="2"/>
        <v>80</v>
      </c>
      <c r="J34" s="8">
        <f t="shared" si="2"/>
        <v>80</v>
      </c>
      <c r="K34" s="8">
        <f t="shared" si="2"/>
        <v>80</v>
      </c>
      <c r="L34" s="8">
        <f t="shared" si="2"/>
        <v>37.360456977372223</v>
      </c>
      <c r="M34" s="8">
        <f t="shared" si="2"/>
        <v>55.510767980622788</v>
      </c>
      <c r="N34" s="8">
        <f t="shared" si="2"/>
        <v>38.351743193703442</v>
      </c>
      <c r="O34" s="18">
        <f t="shared" si="2"/>
        <v>54.573621242260195</v>
      </c>
      <c r="P34" s="8">
        <f t="shared" si="2"/>
        <v>39.237707302509463</v>
      </c>
      <c r="Q34" s="8">
        <f t="shared" si="2"/>
        <v>53.736044404012098</v>
      </c>
      <c r="R34" s="8">
        <f t="shared" si="2"/>
        <v>40.029539559591683</v>
      </c>
      <c r="S34" s="8">
        <f t="shared" si="2"/>
        <v>52.987458370201466</v>
      </c>
      <c r="T34" s="8">
        <f t="shared" si="2"/>
        <v>40.73724127924784</v>
      </c>
      <c r="U34" s="8">
        <f t="shared" si="2"/>
        <v>52.318408052157331</v>
      </c>
      <c r="V34" s="8">
        <f t="shared" si="2"/>
        <v>41.369751156845005</v>
      </c>
      <c r="W34" s="8">
        <f t="shared" si="2"/>
        <v>51.720442944797938</v>
      </c>
      <c r="X34" s="8">
        <f t="shared" si="2"/>
        <v>41.935058169879554</v>
      </c>
      <c r="Y34" s="8">
        <f t="shared" si="2"/>
        <v>51.186010391706304</v>
      </c>
      <c r="Z34" s="8">
        <f t="shared" si="2"/>
        <v>42.440302483533046</v>
      </c>
      <c r="AA34" s="8">
        <f t="shared" si="2"/>
        <v>50.708360190567774</v>
      </c>
      <c r="AB34" s="8">
        <f t="shared" si="2"/>
        <v>42.89186563522459</v>
      </c>
      <c r="AC34" s="8">
        <f t="shared" si="2"/>
        <v>50.281459334083692</v>
      </c>
      <c r="AD34" s="18">
        <f t="shared" si="2"/>
        <v>43.295451137239425</v>
      </c>
      <c r="AE34" s="8">
        <f t="shared" si="2"/>
        <v>49.899915809486707</v>
      </c>
      <c r="AF34" s="8">
        <f t="shared" si="2"/>
        <v>43.656156515492775</v>
      </c>
      <c r="AG34" s="8">
        <f t="shared" si="2"/>
        <v>49.558910494199722</v>
      </c>
      <c r="AH34" s="8">
        <f t="shared" si="2"/>
        <v>43.978537694329702</v>
      </c>
      <c r="AI34" s="8">
        <f t="shared" ref="AI34:BL34" si="3">IF(AI33&gt;$C$10,20,IF(AI33&lt;($C$10-$C$14),80,20+60/$C$14*($C$10-AI33)))</f>
        <v>49.254136287437568</v>
      </c>
      <c r="AJ34" s="8">
        <f t="shared" si="3"/>
        <v>44.26666654056848</v>
      </c>
      <c r="AK34" s="8">
        <f t="shared" si="3"/>
        <v>48.981743708954724</v>
      </c>
      <c r="AL34" s="8">
        <f t="shared" si="3"/>
        <v>44.524182293611275</v>
      </c>
      <c r="AM34" s="8">
        <f t="shared" si="3"/>
        <v>48.738292277808981</v>
      </c>
      <c r="AN34" s="8">
        <f t="shared" si="3"/>
        <v>44.754337531209814</v>
      </c>
      <c r="AO34" s="8">
        <f t="shared" si="3"/>
        <v>48.520707057033142</v>
      </c>
      <c r="AP34" s="8">
        <f t="shared" si="3"/>
        <v>44.960039251466441</v>
      </c>
      <c r="AQ34" s="8">
        <f t="shared" si="3"/>
        <v>48.326239815344465</v>
      </c>
      <c r="AR34" s="8">
        <f t="shared" si="3"/>
        <v>45.143885589954927</v>
      </c>
      <c r="AS34" s="8">
        <f t="shared" si="3"/>
        <v>48.152434315342788</v>
      </c>
      <c r="AT34" s="8">
        <f t="shared" si="3"/>
        <v>45.308198635725944</v>
      </c>
      <c r="AU34" s="8">
        <f t="shared" si="3"/>
        <v>47.997095289763749</v>
      </c>
      <c r="AV34" s="8">
        <f t="shared" si="3"/>
        <v>45.455053760677217</v>
      </c>
      <c r="AW34" s="8">
        <f t="shared" si="3"/>
        <v>47.858260713944404</v>
      </c>
      <c r="AX34" s="8">
        <f t="shared" si="3"/>
        <v>45.586305832740194</v>
      </c>
      <c r="AY34" s="8">
        <f t="shared" si="3"/>
        <v>47.734177024278637</v>
      </c>
      <c r="AZ34" s="8">
        <f t="shared" si="3"/>
        <v>45.703612643970317</v>
      </c>
      <c r="BA34" s="8">
        <f t="shared" si="3"/>
        <v>47.623276969661745</v>
      </c>
      <c r="BB34" s="8">
        <f t="shared" si="3"/>
        <v>45.80845584945051</v>
      </c>
      <c r="BC34" s="8">
        <f t="shared" si="3"/>
        <v>47.524159816173494</v>
      </c>
      <c r="BD34" s="8">
        <f t="shared" si="3"/>
        <v>45.902159681479162</v>
      </c>
      <c r="BE34" s="8">
        <f t="shared" si="3"/>
        <v>47.435573654971044</v>
      </c>
      <c r="BF34" s="8">
        <f t="shared" si="3"/>
        <v>45.985907675415817</v>
      </c>
      <c r="BG34" s="8">
        <f t="shared" si="3"/>
        <v>47.356399589933609</v>
      </c>
      <c r="BH34" s="8">
        <f t="shared" si="3"/>
        <v>46.060757618439766</v>
      </c>
      <c r="BI34" s="8">
        <f t="shared" si="3"/>
        <v>47.285637605336397</v>
      </c>
      <c r="BJ34" s="8">
        <f t="shared" si="3"/>
        <v>46.127654910031978</v>
      </c>
      <c r="BK34" s="8">
        <f t="shared" si="3"/>
        <v>47.222393935054498</v>
      </c>
      <c r="BL34" s="8">
        <f t="shared" si="3"/>
        <v>46.187444502936927</v>
      </c>
      <c r="BM34" s="8">
        <f>IF(BM33&gt;($C$10+$B$30),20,IF(BM33&lt;(($C$10+$B$30)-$C$14),80,20+60/$C$14*(($C$10+$B$30)-BM33)))</f>
        <v>47.16586977376204</v>
      </c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</row>
    <row r="35" spans="1:104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1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</row>
    <row r="36" spans="1:104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1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</row>
    <row r="37" spans="1:104" x14ac:dyDescent="0.2">
      <c r="A37" s="7" t="s">
        <v>23</v>
      </c>
      <c r="B37" s="10">
        <v>-3</v>
      </c>
      <c r="C37" s="10">
        <f t="shared" ref="C37:AH37" si="4">B37+1</f>
        <v>-2</v>
      </c>
      <c r="D37" s="10">
        <f t="shared" si="4"/>
        <v>-1</v>
      </c>
      <c r="E37" s="10">
        <f t="shared" si="4"/>
        <v>0</v>
      </c>
      <c r="F37" s="10">
        <f t="shared" si="4"/>
        <v>1</v>
      </c>
      <c r="G37" s="10">
        <f t="shared" si="4"/>
        <v>2</v>
      </c>
      <c r="H37" s="10">
        <f t="shared" si="4"/>
        <v>3</v>
      </c>
      <c r="I37" s="10">
        <f t="shared" si="4"/>
        <v>4</v>
      </c>
      <c r="J37" s="10">
        <f t="shared" si="4"/>
        <v>5</v>
      </c>
      <c r="K37" s="10">
        <f t="shared" si="4"/>
        <v>6</v>
      </c>
      <c r="L37" s="10">
        <f t="shared" si="4"/>
        <v>7</v>
      </c>
      <c r="M37" s="10">
        <f t="shared" si="4"/>
        <v>8</v>
      </c>
      <c r="N37" s="10">
        <f t="shared" si="4"/>
        <v>9</v>
      </c>
      <c r="O37" s="20">
        <f t="shared" si="4"/>
        <v>10</v>
      </c>
      <c r="P37" s="10">
        <f t="shared" si="4"/>
        <v>11</v>
      </c>
      <c r="Q37" s="10">
        <f t="shared" si="4"/>
        <v>12</v>
      </c>
      <c r="R37" s="10">
        <f t="shared" si="4"/>
        <v>13</v>
      </c>
      <c r="S37" s="10">
        <f t="shared" si="4"/>
        <v>14</v>
      </c>
      <c r="T37" s="10">
        <f t="shared" si="4"/>
        <v>15</v>
      </c>
      <c r="U37" s="10">
        <f t="shared" si="4"/>
        <v>16</v>
      </c>
      <c r="V37" s="10">
        <f t="shared" si="4"/>
        <v>17</v>
      </c>
      <c r="W37" s="10">
        <f t="shared" si="4"/>
        <v>18</v>
      </c>
      <c r="X37" s="10">
        <f t="shared" si="4"/>
        <v>19</v>
      </c>
      <c r="Y37" s="10">
        <f t="shared" si="4"/>
        <v>20</v>
      </c>
      <c r="Z37" s="10">
        <f t="shared" si="4"/>
        <v>21</v>
      </c>
      <c r="AA37" s="10">
        <f t="shared" si="4"/>
        <v>22</v>
      </c>
      <c r="AB37" s="10">
        <f t="shared" si="4"/>
        <v>23</v>
      </c>
      <c r="AC37" s="10">
        <f t="shared" si="4"/>
        <v>24</v>
      </c>
      <c r="AD37" s="20">
        <f t="shared" si="4"/>
        <v>25</v>
      </c>
      <c r="AE37" s="10">
        <f t="shared" si="4"/>
        <v>26</v>
      </c>
      <c r="AF37" s="10">
        <f t="shared" si="4"/>
        <v>27</v>
      </c>
      <c r="AG37" s="10">
        <f t="shared" si="4"/>
        <v>28</v>
      </c>
      <c r="AH37" s="10">
        <f t="shared" si="4"/>
        <v>29</v>
      </c>
      <c r="AI37" s="10">
        <f t="shared" ref="AI37:BM37" si="5">AH37+1</f>
        <v>30</v>
      </c>
      <c r="AJ37" s="10">
        <f t="shared" si="5"/>
        <v>31</v>
      </c>
      <c r="AK37" s="10">
        <f t="shared" si="5"/>
        <v>32</v>
      </c>
      <c r="AL37" s="10">
        <f t="shared" si="5"/>
        <v>33</v>
      </c>
      <c r="AM37" s="10">
        <f t="shared" si="5"/>
        <v>34</v>
      </c>
      <c r="AN37" s="10">
        <f t="shared" si="5"/>
        <v>35</v>
      </c>
      <c r="AO37" s="10">
        <f t="shared" si="5"/>
        <v>36</v>
      </c>
      <c r="AP37" s="10">
        <f t="shared" si="5"/>
        <v>37</v>
      </c>
      <c r="AQ37" s="10">
        <f t="shared" si="5"/>
        <v>38</v>
      </c>
      <c r="AR37" s="10">
        <f t="shared" si="5"/>
        <v>39</v>
      </c>
      <c r="AS37" s="10">
        <f t="shared" si="5"/>
        <v>40</v>
      </c>
      <c r="AT37" s="10">
        <f t="shared" si="5"/>
        <v>41</v>
      </c>
      <c r="AU37" s="10">
        <f t="shared" si="5"/>
        <v>42</v>
      </c>
      <c r="AV37" s="10">
        <f t="shared" si="5"/>
        <v>43</v>
      </c>
      <c r="AW37" s="10">
        <f t="shared" si="5"/>
        <v>44</v>
      </c>
      <c r="AX37" s="10">
        <f t="shared" si="5"/>
        <v>45</v>
      </c>
      <c r="AY37" s="10">
        <f t="shared" si="5"/>
        <v>46</v>
      </c>
      <c r="AZ37" s="10">
        <f t="shared" si="5"/>
        <v>47</v>
      </c>
      <c r="BA37" s="10">
        <f t="shared" si="5"/>
        <v>48</v>
      </c>
      <c r="BB37" s="10">
        <f t="shared" si="5"/>
        <v>49</v>
      </c>
      <c r="BC37" s="10">
        <f t="shared" si="5"/>
        <v>50</v>
      </c>
      <c r="BD37" s="10">
        <f t="shared" si="5"/>
        <v>51</v>
      </c>
      <c r="BE37" s="10">
        <f t="shared" si="5"/>
        <v>52</v>
      </c>
      <c r="BF37" s="10">
        <f t="shared" si="5"/>
        <v>53</v>
      </c>
      <c r="BG37" s="10">
        <f t="shared" si="5"/>
        <v>54</v>
      </c>
      <c r="BH37" s="10">
        <f t="shared" si="5"/>
        <v>55</v>
      </c>
      <c r="BI37" s="10">
        <f t="shared" si="5"/>
        <v>56</v>
      </c>
      <c r="BJ37" s="10">
        <f t="shared" si="5"/>
        <v>57</v>
      </c>
      <c r="BK37" s="10">
        <f t="shared" si="5"/>
        <v>58</v>
      </c>
      <c r="BL37" s="10">
        <f t="shared" si="5"/>
        <v>59</v>
      </c>
      <c r="BM37" s="10">
        <f t="shared" si="5"/>
        <v>60</v>
      </c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</row>
    <row r="38" spans="1:104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1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</row>
    <row r="39" spans="1:104" x14ac:dyDescent="0.2">
      <c r="A39" s="7" t="s">
        <v>24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1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</row>
    <row r="40" spans="1:104" x14ac:dyDescent="0.2">
      <c r="A40" s="7" t="s">
        <v>21</v>
      </c>
      <c r="B40" s="8">
        <f>P7</f>
        <v>14</v>
      </c>
      <c r="C40" s="8">
        <f t="shared" ref="C40:AH40" si="6">B40+(83*(B41-20)-150*(B40-$P$8))/5000</f>
        <v>14.061999999999999</v>
      </c>
      <c r="D40" s="8">
        <f t="shared" si="6"/>
        <v>14.23108248</v>
      </c>
      <c r="E40" s="8">
        <f t="shared" si="6"/>
        <v>14.502350904099199</v>
      </c>
      <c r="F40" s="8">
        <f t="shared" si="6"/>
        <v>14.870037860470594</v>
      </c>
      <c r="G40" s="8">
        <f t="shared" si="6"/>
        <v>15.327588631060561</v>
      </c>
      <c r="H40" s="8">
        <f t="shared" si="6"/>
        <v>15.867750095767466</v>
      </c>
      <c r="I40" s="8">
        <f t="shared" si="6"/>
        <v>16.48266392557932</v>
      </c>
      <c r="J40" s="8">
        <f t="shared" si="6"/>
        <v>17.134184007811939</v>
      </c>
      <c r="K40" s="8">
        <f t="shared" si="6"/>
        <v>17.766158487577581</v>
      </c>
      <c r="L40" s="8">
        <f t="shared" si="6"/>
        <v>18.379173732950253</v>
      </c>
      <c r="M40" s="8">
        <f t="shared" si="6"/>
        <v>18.973798520961747</v>
      </c>
      <c r="N40" s="8">
        <f t="shared" si="6"/>
        <v>19.550584565332894</v>
      </c>
      <c r="O40" s="18">
        <f t="shared" si="6"/>
        <v>20.110067028372907</v>
      </c>
      <c r="P40" s="8">
        <f t="shared" si="6"/>
        <v>20.65276501752172</v>
      </c>
      <c r="Q40" s="8">
        <f t="shared" si="6"/>
        <v>21.179182066996066</v>
      </c>
      <c r="R40" s="8">
        <f t="shared" si="6"/>
        <v>21.689806604986185</v>
      </c>
      <c r="S40" s="8">
        <f t="shared" si="6"/>
        <v>22.185112406836598</v>
      </c>
      <c r="T40" s="8">
        <f t="shared" si="6"/>
        <v>22.665559034631499</v>
      </c>
      <c r="U40" s="8">
        <f t="shared" si="6"/>
        <v>23.131592263592555</v>
      </c>
      <c r="V40" s="8">
        <f t="shared" si="6"/>
        <v>23.58364449568478</v>
      </c>
      <c r="W40" s="8">
        <f t="shared" si="6"/>
        <v>24.022135160814237</v>
      </c>
      <c r="X40" s="8">
        <f t="shared" si="6"/>
        <v>24.447471105989809</v>
      </c>
      <c r="Y40" s="8">
        <f t="shared" si="6"/>
        <v>24.860046972810114</v>
      </c>
      <c r="Z40" s="8">
        <f t="shared" si="6"/>
        <v>25.260245563625812</v>
      </c>
      <c r="AA40" s="8">
        <f t="shared" si="6"/>
        <v>25.645846150903324</v>
      </c>
      <c r="AB40" s="8">
        <f t="shared" si="6"/>
        <v>26.013446092899514</v>
      </c>
      <c r="AC40" s="8">
        <f t="shared" si="6"/>
        <v>26.359924113550541</v>
      </c>
      <c r="AD40" s="18">
        <f t="shared" si="6"/>
        <v>26.682462949411072</v>
      </c>
      <c r="AE40" s="8">
        <f t="shared" si="6"/>
        <v>26.978568289219652</v>
      </c>
      <c r="AF40" s="8">
        <f t="shared" si="6"/>
        <v>27.246083928673347</v>
      </c>
      <c r="AG40" s="8">
        <f t="shared" si="6"/>
        <v>27.483203103013846</v>
      </c>
      <c r="AH40" s="8">
        <f t="shared" si="6"/>
        <v>27.688475999218113</v>
      </c>
      <c r="AI40" s="8">
        <f t="shared" ref="AI40:BM40" si="7">AH40+(83*(AH41-20)-150*(AH40-$P$8))/5000</f>
        <v>27.860813487584039</v>
      </c>
      <c r="AJ40" s="8">
        <f t="shared" si="7"/>
        <v>27.99948714896265</v>
      </c>
      <c r="AK40" s="8">
        <f t="shared" si="7"/>
        <v>28.104125708496234</v>
      </c>
      <c r="AL40" s="8">
        <f t="shared" si="7"/>
        <v>28.174708019187189</v>
      </c>
      <c r="AM40" s="8">
        <f t="shared" si="7"/>
        <v>28.21155276868631</v>
      </c>
      <c r="AN40" s="8">
        <f t="shared" si="7"/>
        <v>28.215305110124341</v>
      </c>
      <c r="AO40" s="8">
        <f t="shared" si="7"/>
        <v>28.186920442422394</v>
      </c>
      <c r="AP40" s="8">
        <f t="shared" si="7"/>
        <v>28.127645587144979</v>
      </c>
      <c r="AQ40" s="8">
        <f t="shared" si="7"/>
        <v>28.038997627477922</v>
      </c>
      <c r="AR40" s="8">
        <f t="shared" si="7"/>
        <v>27.922740690231194</v>
      </c>
      <c r="AS40" s="8">
        <f t="shared" si="7"/>
        <v>27.780860963827166</v>
      </c>
      <c r="AT40" s="8">
        <f t="shared" si="7"/>
        <v>27.615540254015542</v>
      </c>
      <c r="AU40" s="8">
        <f t="shared" si="7"/>
        <v>27.429128384568273</v>
      </c>
      <c r="AV40" s="8">
        <f t="shared" si="7"/>
        <v>27.22411475249412</v>
      </c>
      <c r="AW40" s="8">
        <f t="shared" si="7"/>
        <v>27.00309934644735</v>
      </c>
      <c r="AX40" s="8">
        <f t="shared" si="7"/>
        <v>26.768763533091366</v>
      </c>
      <c r="AY40" s="8">
        <f t="shared" si="7"/>
        <v>26.523840909346475</v>
      </c>
      <c r="AZ40" s="8">
        <f t="shared" si="7"/>
        <v>26.271088508856838</v>
      </c>
      <c r="BA40" s="8">
        <f t="shared" si="7"/>
        <v>26.013258638833676</v>
      </c>
      <c r="BB40" s="8">
        <f t="shared" si="7"/>
        <v>25.753071608868424</v>
      </c>
      <c r="BC40" s="8">
        <f t="shared" si="7"/>
        <v>25.493189596577803</v>
      </c>
      <c r="BD40" s="8">
        <f t="shared" si="7"/>
        <v>25.236191876273985</v>
      </c>
      <c r="BE40" s="8">
        <f t="shared" si="7"/>
        <v>24.984551616491594</v>
      </c>
      <c r="BF40" s="8">
        <f t="shared" si="7"/>
        <v>24.740614430402417</v>
      </c>
      <c r="BG40" s="8">
        <f t="shared" si="7"/>
        <v>24.506578840169105</v>
      </c>
      <c r="BH40" s="8">
        <f t="shared" si="7"/>
        <v>24.284478792394712</v>
      </c>
      <c r="BI40" s="8">
        <f t="shared" si="7"/>
        <v>24.076168337281295</v>
      </c>
      <c r="BJ40" s="8">
        <f t="shared" si="7"/>
        <v>23.883308559181962</v>
      </c>
      <c r="BK40" s="8">
        <f t="shared" si="7"/>
        <v>23.707356821176155</v>
      </c>
      <c r="BL40" s="8">
        <f t="shared" si="7"/>
        <v>23.549558361371609</v>
      </c>
      <c r="BM40" s="8">
        <f t="shared" si="7"/>
        <v>23.41094025408194</v>
      </c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</row>
    <row r="41" spans="1:104" x14ac:dyDescent="0.2">
      <c r="A41" s="7" t="s">
        <v>22</v>
      </c>
      <c r="B41" s="8">
        <f>E28</f>
        <v>40</v>
      </c>
      <c r="C41" s="8">
        <f t="shared" ref="C41:AH41" si="8">IF(+B41+60/$P$14*($P$10-C40)&gt;80,80,+B41+60/$P$14*($P$10-C40))</f>
        <v>46.562800000000003</v>
      </c>
      <c r="D41" s="8">
        <f t="shared" si="8"/>
        <v>53.024150512000006</v>
      </c>
      <c r="E41" s="8">
        <f t="shared" si="8"/>
        <v>59.322739969540486</v>
      </c>
      <c r="F41" s="8">
        <f t="shared" si="8"/>
        <v>65.400717253258122</v>
      </c>
      <c r="G41" s="8">
        <f t="shared" si="8"/>
        <v>71.204164074621787</v>
      </c>
      <c r="H41" s="8">
        <f t="shared" si="8"/>
        <v>76.683514017161301</v>
      </c>
      <c r="I41" s="8">
        <f t="shared" si="8"/>
        <v>80</v>
      </c>
      <c r="J41" s="8">
        <f t="shared" si="8"/>
        <v>80</v>
      </c>
      <c r="K41" s="8">
        <f t="shared" si="8"/>
        <v>80</v>
      </c>
      <c r="L41" s="8">
        <f t="shared" si="8"/>
        <v>80</v>
      </c>
      <c r="M41" s="8">
        <f t="shared" si="8"/>
        <v>80</v>
      </c>
      <c r="N41" s="8">
        <f t="shared" si="8"/>
        <v>80</v>
      </c>
      <c r="O41" s="18">
        <f t="shared" si="8"/>
        <v>80</v>
      </c>
      <c r="P41" s="8">
        <f t="shared" si="8"/>
        <v>80</v>
      </c>
      <c r="Q41" s="8">
        <f t="shared" si="8"/>
        <v>80</v>
      </c>
      <c r="R41" s="8">
        <f t="shared" si="8"/>
        <v>80</v>
      </c>
      <c r="S41" s="8">
        <f t="shared" si="8"/>
        <v>80</v>
      </c>
      <c r="T41" s="8">
        <f t="shared" si="8"/>
        <v>80</v>
      </c>
      <c r="U41" s="8">
        <f t="shared" si="8"/>
        <v>80</v>
      </c>
      <c r="V41" s="8">
        <f t="shared" si="8"/>
        <v>80</v>
      </c>
      <c r="W41" s="8">
        <f t="shared" si="8"/>
        <v>80</v>
      </c>
      <c r="X41" s="8">
        <f t="shared" si="8"/>
        <v>80</v>
      </c>
      <c r="Y41" s="8">
        <f t="shared" si="8"/>
        <v>80</v>
      </c>
      <c r="Z41" s="8">
        <f t="shared" si="8"/>
        <v>79.843852661824513</v>
      </c>
      <c r="AA41" s="8">
        <f t="shared" si="8"/>
        <v>79.456344971282519</v>
      </c>
      <c r="AB41" s="8">
        <f t="shared" si="8"/>
        <v>78.848277315542816</v>
      </c>
      <c r="AC41" s="8">
        <f t="shared" si="8"/>
        <v>78.032322847412487</v>
      </c>
      <c r="AD41" s="18">
        <f t="shared" si="8"/>
        <v>77.022845077765851</v>
      </c>
      <c r="AE41" s="8">
        <f t="shared" si="8"/>
        <v>75.835704104234054</v>
      </c>
      <c r="AF41" s="8">
        <f t="shared" si="8"/>
        <v>74.488053747030051</v>
      </c>
      <c r="AG41" s="8">
        <f t="shared" si="8"/>
        <v>72.998131885221738</v>
      </c>
      <c r="AH41" s="8">
        <f t="shared" si="8"/>
        <v>71.385046285690876</v>
      </c>
      <c r="AI41" s="8">
        <f t="shared" ref="AI41:BM41" si="9">IF(+AH41+60/$P$14*($P$10-AI40)&gt;80,80,+AH41+60/$P$14*($P$10-AI40))</f>
        <v>69.668558193140456</v>
      </c>
      <c r="AJ41" s="8">
        <f t="shared" si="9"/>
        <v>67.868865903762867</v>
      </c>
      <c r="AK41" s="8">
        <f t="shared" si="9"/>
        <v>66.006390478665125</v>
      </c>
      <c r="AL41" s="8">
        <f t="shared" si="9"/>
        <v>64.101565667152812</v>
      </c>
      <c r="AM41" s="8">
        <f t="shared" si="9"/>
        <v>62.174634005941023</v>
      </c>
      <c r="AN41" s="8">
        <f t="shared" si="9"/>
        <v>60.245450939866416</v>
      </c>
      <c r="AO41" s="8">
        <f t="shared" si="9"/>
        <v>58.33329867441298</v>
      </c>
      <c r="AP41" s="8">
        <f t="shared" si="9"/>
        <v>56.45671132212599</v>
      </c>
      <c r="AQ41" s="8">
        <f t="shared" si="9"/>
        <v>54.633312745639238</v>
      </c>
      <c r="AR41" s="8">
        <f t="shared" si="9"/>
        <v>52.879668331500518</v>
      </c>
      <c r="AS41" s="8">
        <f t="shared" si="9"/>
        <v>51.21115175320422</v>
      </c>
      <c r="AT41" s="8">
        <f t="shared" si="9"/>
        <v>49.641827600794898</v>
      </c>
      <c r="AU41" s="8">
        <f t="shared" si="9"/>
        <v>48.184350570053937</v>
      </c>
      <c r="AV41" s="8">
        <f t="shared" si="9"/>
        <v>46.849881718557462</v>
      </c>
      <c r="AW41" s="8">
        <f t="shared" si="9"/>
        <v>45.648022110689055</v>
      </c>
      <c r="AX41" s="8">
        <f t="shared" si="9"/>
        <v>44.586763990834235</v>
      </c>
      <c r="AY41" s="8">
        <f t="shared" si="9"/>
        <v>43.672459445226352</v>
      </c>
      <c r="AZ41" s="8">
        <f t="shared" si="9"/>
        <v>42.909806339912251</v>
      </c>
      <c r="BA41" s="8">
        <f t="shared" si="9"/>
        <v>42.301851156612045</v>
      </c>
      <c r="BB41" s="8">
        <f t="shared" si="9"/>
        <v>41.850008191290989</v>
      </c>
      <c r="BC41" s="8">
        <f t="shared" si="9"/>
        <v>41.554094433344304</v>
      </c>
      <c r="BD41" s="8">
        <f t="shared" si="9"/>
        <v>41.412379307579911</v>
      </c>
      <c r="BE41" s="8">
        <f t="shared" si="9"/>
        <v>41.421648337684957</v>
      </c>
      <c r="BF41" s="8">
        <f t="shared" si="9"/>
        <v>41.577279679443507</v>
      </c>
      <c r="BG41" s="8">
        <f t="shared" si="9"/>
        <v>41.873332375342045</v>
      </c>
      <c r="BH41" s="8">
        <f t="shared" si="9"/>
        <v>42.30264509990522</v>
      </c>
      <c r="BI41" s="8">
        <f t="shared" si="9"/>
        <v>42.856944097536442</v>
      </c>
      <c r="BJ41" s="8">
        <f t="shared" si="9"/>
        <v>43.526958962027265</v>
      </c>
      <c r="BK41" s="8">
        <f t="shared" si="9"/>
        <v>44.302544869321572</v>
      </c>
      <c r="BL41" s="8">
        <f t="shared" si="9"/>
        <v>45.172809852498609</v>
      </c>
      <c r="BM41" s="8">
        <f t="shared" si="9"/>
        <v>46.126245700049445</v>
      </c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</row>
    <row r="42" spans="1:104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1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</row>
    <row r="43" spans="1:104" x14ac:dyDescent="0.2">
      <c r="A43" s="7" t="s">
        <v>25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1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</row>
    <row r="44" spans="1:104" x14ac:dyDescent="0.2">
      <c r="A44" s="7" t="s">
        <v>21</v>
      </c>
      <c r="B44" s="8">
        <f>C7</f>
        <v>14</v>
      </c>
      <c r="C44" s="8">
        <f t="shared" ref="C44:AH44" si="10">B44+(83*(B45-20)-150*(B44-$C$8))/5000</f>
        <v>14.061999999999999</v>
      </c>
      <c r="D44" s="8">
        <f t="shared" si="10"/>
        <v>14.78614</v>
      </c>
      <c r="E44" s="8">
        <f t="shared" si="10"/>
        <v>15.4885558</v>
      </c>
      <c r="F44" s="8">
        <f t="shared" si="10"/>
        <v>16.169899126000001</v>
      </c>
      <c r="G44" s="8">
        <f t="shared" si="10"/>
        <v>16.830802152220002</v>
      </c>
      <c r="H44" s="8">
        <f t="shared" si="10"/>
        <v>17.471878087653401</v>
      </c>
      <c r="I44" s="8">
        <f t="shared" si="10"/>
        <v>18.093721745023799</v>
      </c>
      <c r="J44" s="8">
        <f t="shared" si="10"/>
        <v>18.696910092673086</v>
      </c>
      <c r="K44" s="8">
        <f t="shared" si="10"/>
        <v>19.264587714509162</v>
      </c>
      <c r="L44" s="8">
        <f t="shared" si="10"/>
        <v>19.545510327492764</v>
      </c>
      <c r="M44" s="8">
        <f t="shared" si="10"/>
        <v>19.685430507184513</v>
      </c>
      <c r="N44" s="8">
        <f t="shared" si="10"/>
        <v>19.75599954913719</v>
      </c>
      <c r="O44" s="18">
        <f t="shared" si="10"/>
        <v>19.792441249087297</v>
      </c>
      <c r="P44" s="8">
        <f t="shared" si="10"/>
        <v>19.812071975954339</v>
      </c>
      <c r="Q44" s="8">
        <f t="shared" si="10"/>
        <v>19.823404964194676</v>
      </c>
      <c r="R44" s="8">
        <f t="shared" si="10"/>
        <v>19.830625897763611</v>
      </c>
      <c r="S44" s="8">
        <f t="shared" si="10"/>
        <v>19.835793064964768</v>
      </c>
      <c r="T44" s="8">
        <f t="shared" si="10"/>
        <v>19.839918933941988</v>
      </c>
      <c r="U44" s="8">
        <f t="shared" si="10"/>
        <v>19.843501845172188</v>
      </c>
      <c r="V44" s="8">
        <f t="shared" si="10"/>
        <v>19.846787386690778</v>
      </c>
      <c r="W44" s="8">
        <f t="shared" si="10"/>
        <v>19.84989688390964</v>
      </c>
      <c r="X44" s="8">
        <f t="shared" si="10"/>
        <v>19.8528905642255</v>
      </c>
      <c r="Y44" s="8">
        <f t="shared" si="10"/>
        <v>19.855798608370847</v>
      </c>
      <c r="Z44" s="8">
        <f t="shared" si="10"/>
        <v>19.858636415187764</v>
      </c>
      <c r="AA44" s="8">
        <f t="shared" si="10"/>
        <v>19.861412105865977</v>
      </c>
      <c r="AB44" s="8">
        <f t="shared" si="10"/>
        <v>19.864130213170821</v>
      </c>
      <c r="AC44" s="8">
        <f t="shared" si="10"/>
        <v>19.866793495244284</v>
      </c>
      <c r="AD44" s="18">
        <f t="shared" si="10"/>
        <v>19.869403827459777</v>
      </c>
      <c r="AE44" s="8">
        <f t="shared" si="10"/>
        <v>19.871962641052857</v>
      </c>
      <c r="AF44" s="8">
        <f t="shared" si="10"/>
        <v>19.874471138947289</v>
      </c>
      <c r="AG44" s="8">
        <f t="shared" si="10"/>
        <v>19.876930402048576</v>
      </c>
      <c r="AH44" s="8">
        <f t="shared" si="10"/>
        <v>19.879341441688467</v>
      </c>
      <c r="AI44" s="8">
        <f t="shared" ref="AI44:BM44" si="11">AH44+(83*(AH45-20)-150*(AH44-$C$8))/5000</f>
        <v>19.881705225594093</v>
      </c>
      <c r="AJ44" s="8">
        <f t="shared" si="11"/>
        <v>19.884022690838332</v>
      </c>
      <c r="AK44" s="8">
        <f t="shared" si="11"/>
        <v>19.886294750386696</v>
      </c>
      <c r="AL44" s="8">
        <f t="shared" si="11"/>
        <v>19.888522296492773</v>
      </c>
      <c r="AM44" s="8">
        <f t="shared" si="11"/>
        <v>19.89070620254099</v>
      </c>
      <c r="AN44" s="8">
        <f t="shared" si="11"/>
        <v>19.89284732412268</v>
      </c>
      <c r="AO44" s="8">
        <f t="shared" si="11"/>
        <v>19.89494649973193</v>
      </c>
      <c r="AP44" s="8">
        <f t="shared" si="11"/>
        <v>19.897004551271234</v>
      </c>
      <c r="AQ44" s="8">
        <f t="shared" si="11"/>
        <v>19.899022284460454</v>
      </c>
      <c r="AR44" s="8">
        <f t="shared" si="11"/>
        <v>19.901000489195106</v>
      </c>
      <c r="AS44" s="8">
        <f t="shared" si="11"/>
        <v>19.902939939876635</v>
      </c>
      <c r="AT44" s="8">
        <f t="shared" si="11"/>
        <v>19.904841395725935</v>
      </c>
      <c r="AU44" s="8">
        <f t="shared" si="11"/>
        <v>19.906705601085633</v>
      </c>
      <c r="AV44" s="8">
        <f t="shared" si="11"/>
        <v>19.908533285713979</v>
      </c>
      <c r="AW44" s="8">
        <f t="shared" si="11"/>
        <v>19.910325165071747</v>
      </c>
      <c r="AX44" s="8">
        <f t="shared" si="11"/>
        <v>19.912081940602903</v>
      </c>
      <c r="AY44" s="8">
        <f t="shared" si="11"/>
        <v>19.913804300009492</v>
      </c>
      <c r="AZ44" s="8">
        <f t="shared" si="11"/>
        <v>19.915492917520996</v>
      </c>
      <c r="BA44" s="8">
        <f t="shared" si="11"/>
        <v>19.917148454158333</v>
      </c>
      <c r="BB44" s="8">
        <f t="shared" si="11"/>
        <v>19.918771557992645</v>
      </c>
      <c r="BC44" s="8">
        <f t="shared" si="11"/>
        <v>19.920362864399024</v>
      </c>
      <c r="BD44" s="8">
        <f t="shared" si="11"/>
        <v>19.921922996305231</v>
      </c>
      <c r="BE44" s="8">
        <f t="shared" si="11"/>
        <v>19.923452564435543</v>
      </c>
      <c r="BF44" s="8">
        <f t="shared" si="11"/>
        <v>19.924952167549851</v>
      </c>
      <c r="BG44" s="8">
        <f t="shared" si="11"/>
        <v>19.926422392678028</v>
      </c>
      <c r="BH44" s="8">
        <f t="shared" si="11"/>
        <v>19.927863815349731</v>
      </c>
      <c r="BI44" s="8">
        <f t="shared" si="11"/>
        <v>19.929276999819702</v>
      </c>
      <c r="BJ44" s="8">
        <f t="shared" si="11"/>
        <v>19.930662499288644</v>
      </c>
      <c r="BK44" s="8">
        <f t="shared" si="11"/>
        <v>19.932020856119781</v>
      </c>
      <c r="BL44" s="8">
        <f t="shared" si="11"/>
        <v>19.933352602051162</v>
      </c>
      <c r="BM44" s="8">
        <f t="shared" si="11"/>
        <v>19.934658258403822</v>
      </c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</row>
    <row r="45" spans="1:104" x14ac:dyDescent="0.2">
      <c r="A45" s="7" t="s">
        <v>22</v>
      </c>
      <c r="B45" s="8">
        <f>E28</f>
        <v>40</v>
      </c>
      <c r="C45" s="8">
        <f t="shared" ref="C45:AH45" si="12">IF((20+60/$AF$13*($AF$10-C44)+B46)&gt;80,80,20+60/$AF$13*($AF$10-C44)+B46)</f>
        <v>80</v>
      </c>
      <c r="D45" s="8">
        <f t="shared" si="12"/>
        <v>80</v>
      </c>
      <c r="E45" s="8">
        <f t="shared" si="12"/>
        <v>80</v>
      </c>
      <c r="F45" s="8">
        <f t="shared" si="12"/>
        <v>80</v>
      </c>
      <c r="G45" s="8">
        <f t="shared" si="12"/>
        <v>80</v>
      </c>
      <c r="H45" s="8">
        <f t="shared" si="12"/>
        <v>80</v>
      </c>
      <c r="I45" s="8">
        <f t="shared" si="12"/>
        <v>80</v>
      </c>
      <c r="J45" s="8">
        <f t="shared" si="12"/>
        <v>78.950899073269099</v>
      </c>
      <c r="K45" s="8">
        <f t="shared" si="12"/>
        <v>62.702424362582974</v>
      </c>
      <c r="L45" s="8">
        <f t="shared" si="12"/>
        <v>54.715993344369423</v>
      </c>
      <c r="M45" s="8">
        <f t="shared" si="12"/>
        <v>50.791081757121276</v>
      </c>
      <c r="N45" s="8">
        <f t="shared" si="12"/>
        <v>48.862752194230268</v>
      </c>
      <c r="O45" s="18">
        <f t="shared" si="12"/>
        <v>47.915901466244748</v>
      </c>
      <c r="P45" s="8">
        <f t="shared" si="12"/>
        <v>47.4515149107811</v>
      </c>
      <c r="Q45" s="8">
        <f t="shared" si="12"/>
        <v>47.224282077998382</v>
      </c>
      <c r="R45" s="8">
        <f t="shared" si="12"/>
        <v>47.113611092413549</v>
      </c>
      <c r="S45" s="8">
        <f t="shared" si="12"/>
        <v>47.060220537720646</v>
      </c>
      <c r="T45" s="8">
        <f t="shared" si="12"/>
        <v>47.034968629425208</v>
      </c>
      <c r="U45" s="8">
        <f t="shared" si="12"/>
        <v>47.023529932154005</v>
      </c>
      <c r="V45" s="8">
        <f t="shared" si="12"/>
        <v>47.018862579492989</v>
      </c>
      <c r="W45" s="8">
        <f t="shared" si="12"/>
        <v>47.017505230912668</v>
      </c>
      <c r="X45" s="8">
        <f t="shared" si="12"/>
        <v>47.017756691091066</v>
      </c>
      <c r="Y45" s="8">
        <f t="shared" si="12"/>
        <v>47.01878102819537</v>
      </c>
      <c r="Z45" s="8">
        <f t="shared" si="12"/>
        <v>47.020167658665358</v>
      </c>
      <c r="AA45" s="8">
        <f t="shared" si="12"/>
        <v>47.02171508920631</v>
      </c>
      <c r="AB45" s="8">
        <f t="shared" si="12"/>
        <v>47.023324606541408</v>
      </c>
      <c r="AC45" s="8">
        <f t="shared" si="12"/>
        <v>47.024948016435012</v>
      </c>
      <c r="AD45" s="18">
        <f t="shared" si="12"/>
        <v>47.026561952823648</v>
      </c>
      <c r="AE45" s="8">
        <f t="shared" si="12"/>
        <v>47.028155248555393</v>
      </c>
      <c r="AF45" s="8">
        <f t="shared" si="12"/>
        <v>47.029722727090714</v>
      </c>
      <c r="AG45" s="8">
        <f t="shared" si="12"/>
        <v>47.031262150683744</v>
      </c>
      <c r="AH45" s="8">
        <f t="shared" si="12"/>
        <v>47.032772720257853</v>
      </c>
      <c r="AI45" s="8">
        <f t="shared" ref="AI45:BM45" si="13">IF((20+60/$AF$13*($AF$10-AI44)+AH46)&gt;80,80,20+60/$AF$13*($AF$10-AI44)+AH46)</f>
        <v>47.034254338075996</v>
      </c>
      <c r="AJ45" s="8">
        <f t="shared" si="13"/>
        <v>47.035707245392366</v>
      </c>
      <c r="AK45" s="8">
        <f t="shared" si="13"/>
        <v>47.037131844438449</v>
      </c>
      <c r="AL45" s="8">
        <f t="shared" si="13"/>
        <v>47.038528611024105</v>
      </c>
      <c r="AM45" s="8">
        <f t="shared" si="13"/>
        <v>47.039898051681945</v>
      </c>
      <c r="AN45" s="8">
        <f t="shared" si="13"/>
        <v>47.041240682706643</v>
      </c>
      <c r="AO45" s="8">
        <f t="shared" si="13"/>
        <v>47.042557019955552</v>
      </c>
      <c r="AP45" s="8">
        <f t="shared" si="13"/>
        <v>47.043847573937271</v>
      </c>
      <c r="AQ45" s="8">
        <f t="shared" si="13"/>
        <v>47.045112847497933</v>
      </c>
      <c r="AR45" s="8">
        <f t="shared" si="13"/>
        <v>47.046353334782111</v>
      </c>
      <c r="AS45" s="8">
        <f t="shared" si="13"/>
        <v>47.047569520819152</v>
      </c>
      <c r="AT45" s="8">
        <f t="shared" si="13"/>
        <v>47.04876188141418</v>
      </c>
      <c r="AU45" s="8">
        <f t="shared" si="13"/>
        <v>47.04993088318767</v>
      </c>
      <c r="AV45" s="8">
        <f t="shared" si="13"/>
        <v>47.051076983685917</v>
      </c>
      <c r="AW45" s="8">
        <f t="shared" si="13"/>
        <v>47.052200631524499</v>
      </c>
      <c r="AX45" s="8">
        <f t="shared" si="13"/>
        <v>47.053302266546766</v>
      </c>
      <c r="AY45" s="8">
        <f t="shared" si="13"/>
        <v>47.054382319987354</v>
      </c>
      <c r="AZ45" s="8">
        <f t="shared" si="13"/>
        <v>47.055441214636517</v>
      </c>
      <c r="BA45" s="8">
        <f t="shared" si="13"/>
        <v>47.056479365003824</v>
      </c>
      <c r="BB45" s="8">
        <f t="shared" si="13"/>
        <v>47.057497177479455</v>
      </c>
      <c r="BC45" s="8">
        <f t="shared" si="13"/>
        <v>47.058495050492503</v>
      </c>
      <c r="BD45" s="8">
        <f t="shared" si="13"/>
        <v>47.059473374666894</v>
      </c>
      <c r="BE45" s="8">
        <f t="shared" si="13"/>
        <v>47.060432532974389</v>
      </c>
      <c r="BF45" s="8">
        <f t="shared" si="13"/>
        <v>47.061372900883839</v>
      </c>
      <c r="BG45" s="8">
        <f t="shared" si="13"/>
        <v>47.062294846508621</v>
      </c>
      <c r="BH45" s="8">
        <f t="shared" si="13"/>
        <v>47.063198730750699</v>
      </c>
      <c r="BI45" s="8">
        <f t="shared" si="13"/>
        <v>47.064084907441725</v>
      </c>
      <c r="BJ45" s="8">
        <f t="shared" si="13"/>
        <v>47.064953723481651</v>
      </c>
      <c r="BK45" s="8">
        <f t="shared" si="13"/>
        <v>47.065805518974358</v>
      </c>
      <c r="BL45" s="8">
        <f t="shared" si="13"/>
        <v>47.066640627361053</v>
      </c>
      <c r="BM45" s="8">
        <f t="shared" si="13"/>
        <v>47.06745937555057</v>
      </c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</row>
    <row r="46" spans="1:104" x14ac:dyDescent="0.2">
      <c r="A46" s="9"/>
      <c r="B46" s="8">
        <f>60/$AF$15*($AF$10-B44)</f>
        <v>3.5999999999999996</v>
      </c>
      <c r="C46" s="8">
        <f t="shared" ref="C46:AH46" si="14">60/$AF$15*($AF$10-C44)+B46</f>
        <v>7.1627999999999998</v>
      </c>
      <c r="D46" s="8">
        <f t="shared" si="14"/>
        <v>10.291116000000001</v>
      </c>
      <c r="E46" s="8">
        <f t="shared" si="14"/>
        <v>12.997982520000001</v>
      </c>
      <c r="F46" s="8">
        <f t="shared" si="14"/>
        <v>15.296043044400001</v>
      </c>
      <c r="G46" s="8">
        <f t="shared" si="14"/>
        <v>17.197561753068001</v>
      </c>
      <c r="H46" s="8">
        <f t="shared" si="14"/>
        <v>18.714434900475961</v>
      </c>
      <c r="I46" s="8">
        <f t="shared" si="14"/>
        <v>19.858201853461683</v>
      </c>
      <c r="J46" s="8">
        <f t="shared" si="14"/>
        <v>20.64005579785783</v>
      </c>
      <c r="K46" s="8">
        <f t="shared" si="14"/>
        <v>21.081303169152331</v>
      </c>
      <c r="L46" s="8">
        <f t="shared" si="14"/>
        <v>21.353996972656674</v>
      </c>
      <c r="M46" s="8">
        <f t="shared" si="14"/>
        <v>21.542738668345965</v>
      </c>
      <c r="N46" s="8">
        <f t="shared" si="14"/>
        <v>21.68913893886365</v>
      </c>
      <c r="O46" s="18">
        <f t="shared" si="14"/>
        <v>21.813674189411273</v>
      </c>
      <c r="P46" s="8">
        <f t="shared" si="14"/>
        <v>21.926431003838669</v>
      </c>
      <c r="Q46" s="8">
        <f t="shared" si="14"/>
        <v>22.032388025321865</v>
      </c>
      <c r="R46" s="8">
        <f t="shared" si="14"/>
        <v>22.1340124866637</v>
      </c>
      <c r="S46" s="8">
        <f t="shared" si="14"/>
        <v>22.232536647684839</v>
      </c>
      <c r="T46" s="8">
        <f t="shared" si="14"/>
        <v>22.328585287319648</v>
      </c>
      <c r="U46" s="8">
        <f t="shared" si="14"/>
        <v>22.422484180216333</v>
      </c>
      <c r="V46" s="8">
        <f t="shared" si="14"/>
        <v>22.514411748201866</v>
      </c>
      <c r="W46" s="8">
        <f t="shared" si="14"/>
        <v>22.604473617856083</v>
      </c>
      <c r="X46" s="8">
        <f t="shared" si="14"/>
        <v>22.692739279320783</v>
      </c>
      <c r="Y46" s="8">
        <f t="shared" si="14"/>
        <v>22.779260114298275</v>
      </c>
      <c r="Z46" s="8">
        <f t="shared" si="14"/>
        <v>22.864078265185615</v>
      </c>
      <c r="AA46" s="8">
        <f t="shared" si="14"/>
        <v>22.947231001666029</v>
      </c>
      <c r="AB46" s="8">
        <f t="shared" si="14"/>
        <v>23.028752873763537</v>
      </c>
      <c r="AC46" s="8">
        <f t="shared" si="14"/>
        <v>23.108676776616967</v>
      </c>
      <c r="AD46" s="18">
        <f t="shared" si="14"/>
        <v>23.187034480141101</v>
      </c>
      <c r="AE46" s="8">
        <f t="shared" si="14"/>
        <v>23.263856895509388</v>
      </c>
      <c r="AF46" s="8">
        <f t="shared" si="14"/>
        <v>23.339174212141014</v>
      </c>
      <c r="AG46" s="8">
        <f t="shared" si="14"/>
        <v>23.413015970911868</v>
      </c>
      <c r="AH46" s="8">
        <f t="shared" si="14"/>
        <v>23.485411105898788</v>
      </c>
      <c r="AI46" s="8">
        <f t="shared" ref="AI46:BM46" si="15">60/$AF$15*($AF$10-AI44)+AH46</f>
        <v>23.556387970542332</v>
      </c>
      <c r="AJ46" s="8">
        <f t="shared" si="15"/>
        <v>23.625974356039332</v>
      </c>
      <c r="AK46" s="8">
        <f t="shared" si="15"/>
        <v>23.694197505807313</v>
      </c>
      <c r="AL46" s="8">
        <f t="shared" si="15"/>
        <v>23.761084127911648</v>
      </c>
      <c r="AM46" s="8">
        <f t="shared" si="15"/>
        <v>23.826660406387052</v>
      </c>
      <c r="AN46" s="8">
        <f t="shared" si="15"/>
        <v>23.890952011913445</v>
      </c>
      <c r="AO46" s="8">
        <f t="shared" si="15"/>
        <v>23.953984112074288</v>
      </c>
      <c r="AP46" s="8">
        <f t="shared" si="15"/>
        <v>24.015781381311548</v>
      </c>
      <c r="AQ46" s="8">
        <f t="shared" si="15"/>
        <v>24.076368010635274</v>
      </c>
      <c r="AR46" s="8">
        <f t="shared" si="15"/>
        <v>24.13576771711821</v>
      </c>
      <c r="AS46" s="8">
        <f t="shared" si="15"/>
        <v>24.194003753192227</v>
      </c>
      <c r="AT46" s="8">
        <f t="shared" si="15"/>
        <v>24.251098915756668</v>
      </c>
      <c r="AU46" s="8">
        <f t="shared" si="15"/>
        <v>24.307075555105289</v>
      </c>
      <c r="AV46" s="8">
        <f t="shared" si="15"/>
        <v>24.361955583676902</v>
      </c>
      <c r="AW46" s="8">
        <f t="shared" si="15"/>
        <v>24.415760484633854</v>
      </c>
      <c r="AX46" s="8">
        <f t="shared" si="15"/>
        <v>24.468511320272111</v>
      </c>
      <c r="AY46" s="8">
        <f t="shared" si="15"/>
        <v>24.520228740266415</v>
      </c>
      <c r="AZ46" s="8">
        <f t="shared" si="15"/>
        <v>24.570932989753818</v>
      </c>
      <c r="BA46" s="8">
        <f t="shared" si="15"/>
        <v>24.620643917258818</v>
      </c>
      <c r="BB46" s="8">
        <f t="shared" si="15"/>
        <v>24.669380982463231</v>
      </c>
      <c r="BC46" s="8">
        <f t="shared" si="15"/>
        <v>24.717163263823817</v>
      </c>
      <c r="BD46" s="8">
        <f t="shared" si="15"/>
        <v>24.76400946604068</v>
      </c>
      <c r="BE46" s="8">
        <f t="shared" si="15"/>
        <v>24.809937927379355</v>
      </c>
      <c r="BF46" s="8">
        <f t="shared" si="15"/>
        <v>24.854966626849446</v>
      </c>
      <c r="BG46" s="8">
        <f t="shared" si="15"/>
        <v>24.89911319124263</v>
      </c>
      <c r="BH46" s="8">
        <f t="shared" si="15"/>
        <v>24.942394902032792</v>
      </c>
      <c r="BI46" s="8">
        <f t="shared" si="15"/>
        <v>24.98482870214097</v>
      </c>
      <c r="BJ46" s="8">
        <f t="shared" si="15"/>
        <v>25.026431202567782</v>
      </c>
      <c r="BK46" s="8">
        <f t="shared" si="15"/>
        <v>25.067218688895913</v>
      </c>
      <c r="BL46" s="8">
        <f t="shared" si="15"/>
        <v>25.107207127665216</v>
      </c>
      <c r="BM46" s="8">
        <f t="shared" si="15"/>
        <v>25.146412172622924</v>
      </c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REGUL_PID</vt:lpstr>
      <vt:lpstr>Actuel</vt:lpstr>
    </vt:vector>
  </TitlesOfParts>
  <Company>UCL - Architecture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climat14</dc:creator>
  <cp:lastModifiedBy>Sylvie Rouche</cp:lastModifiedBy>
  <dcterms:created xsi:type="dcterms:W3CDTF">2000-07-05T16:24:09Z</dcterms:created>
  <dcterms:modified xsi:type="dcterms:W3CDTF">2019-05-14T14:30:21Z</dcterms:modified>
</cp:coreProperties>
</file>