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CLIMAT\Disque I\Energie+\Energie+_V11\3. Outils Excel\modifié récemment\"/>
    </mc:Choice>
  </mc:AlternateContent>
  <bookViews>
    <workbookView xWindow="13710" yWindow="120" windowWidth="5790" windowHeight="10275"/>
  </bookViews>
  <sheets>
    <sheet name="Méthode" sheetId="5" r:id="rId1"/>
    <sheet name="Tableau comparatif" sheetId="4" r:id="rId2"/>
    <sheet name="Données" sheetId="2" r:id="rId3"/>
  </sheets>
  <definedNames>
    <definedName name="_ftn1" localSheetId="1">'Tableau comparatif'!$B$14</definedName>
    <definedName name="_ftnref1" localSheetId="1">'Tableau comparatif'!$B$11</definedName>
  </definedNames>
  <calcPr calcId="152511" concurrentCalc="0"/>
</workbook>
</file>

<file path=xl/calcChain.xml><?xml version="1.0" encoding="utf-8"?>
<calcChain xmlns="http://schemas.openxmlformats.org/spreadsheetml/2006/main">
  <c r="E1" i="2" l="1"/>
  <c r="M1" i="4"/>
  <c r="H13" i="4"/>
  <c r="D12" i="4"/>
  <c r="E12" i="4"/>
  <c r="H12" i="4"/>
  <c r="D11" i="4"/>
  <c r="E11" i="4"/>
  <c r="H11" i="4"/>
  <c r="D10" i="4"/>
  <c r="E10" i="4"/>
  <c r="H10" i="4"/>
  <c r="E9" i="4"/>
  <c r="H9" i="4"/>
  <c r="D9" i="4"/>
  <c r="D8" i="4"/>
  <c r="E8" i="4"/>
  <c r="H8" i="4"/>
  <c r="D7" i="4"/>
  <c r="E7" i="4"/>
  <c r="H7" i="4"/>
  <c r="D6" i="4"/>
  <c r="E6" i="4"/>
  <c r="H6" i="4"/>
  <c r="E5" i="4"/>
  <c r="H5" i="4"/>
  <c r="D5" i="4"/>
</calcChain>
</file>

<file path=xl/sharedStrings.xml><?xml version="1.0" encoding="utf-8"?>
<sst xmlns="http://schemas.openxmlformats.org/spreadsheetml/2006/main" count="70" uniqueCount="54">
  <si>
    <t>Type de combustible</t>
  </si>
  <si>
    <t>Prix en c€/kWh PCS</t>
  </si>
  <si>
    <t>Mazout (livraison &gt; 2000 litres)</t>
  </si>
  <si>
    <t>Gaz naturel</t>
  </si>
  <si>
    <t>Gaz propane (vrac)</t>
  </si>
  <si>
    <t>Pellets (vrac, min. 4 tonnes)</t>
  </si>
  <si>
    <t>Pellet (en sac, min. 1 palette de 975 kg)</t>
  </si>
  <si>
    <t>Plaquettes de bois (30% HR, camion 30m³)</t>
  </si>
  <si>
    <t>Bois bûche (refendu 33, séchées sous abri 1 an)</t>
  </si>
  <si>
    <t>Prix en c€/kWh PCI</t>
  </si>
  <si>
    <t>Technologie à condensation?</t>
  </si>
  <si>
    <t>non</t>
  </si>
  <si>
    <t>oui</t>
  </si>
  <si>
    <t>Unité de facturation</t>
  </si>
  <si>
    <t>[1] MAP = Mètre cube Apparent de Plaquettes, unité de volume d’encombrement (plaquettes + air).</t>
  </si>
  <si>
    <t xml:space="preserve">litre </t>
  </si>
  <si>
    <t>kWh PCS</t>
  </si>
  <si>
    <t>kg</t>
  </si>
  <si>
    <t>litre</t>
  </si>
  <si>
    <t>MAP[1]</t>
  </si>
  <si>
    <t>m³</t>
  </si>
  <si>
    <t>Facteur de conversion PCS/PCI</t>
  </si>
  <si>
    <t>Electricité</t>
  </si>
  <si>
    <t>kWh</t>
  </si>
  <si>
    <t>tonne</t>
  </si>
  <si>
    <t>1 kWh PCS</t>
  </si>
  <si>
    <t>Charbon (vrac, cendre 3-4%, calibre 12/22)</t>
  </si>
  <si>
    <t>Pouvoir calorifique supérieur (kWh PCS) par unité de facturation</t>
  </si>
  <si>
    <t>Pouvoir calorifique inférieur (kWh PCI) par unité de facturation</t>
  </si>
  <si>
    <t>Mazout</t>
  </si>
  <si>
    <t xml:space="preserve">1 litre </t>
  </si>
  <si>
    <t>1 litre</t>
  </si>
  <si>
    <t>Charbon</t>
  </si>
  <si>
    <t>1 kg</t>
  </si>
  <si>
    <t>Pellets</t>
  </si>
  <si>
    <t>Plaquettes de bois</t>
  </si>
  <si>
    <t>Bois bûche</t>
  </si>
  <si>
    <t>1 stère</t>
  </si>
  <si>
    <t>Prix courants TVAC par unité de facturation</t>
  </si>
  <si>
    <t>Coût en c€ par kWh utile</t>
  </si>
  <si>
    <t>Rendement saisonnier (sur PCI)</t>
  </si>
  <si>
    <t>Comment comparer le prix des différentes énergies ?</t>
  </si>
  <si>
    <t xml:space="preserve">Bois bûche, plaquettes de bois, pellets, propane, gaz naturel et mazout sont des combustibles traditionnellement mis en balance dans la rénovation d’une chaufferie ou dans la conception d’une nouvelle installation de chauffage. Un argument pouvant faire pencher l’investisseur vers l’une ou l’autre de ces solutions concerne le prix du combustible. </t>
  </si>
  <si>
    <t>Le bois et ses dérivés sont souvent jugés comme les combustibles dont le prix est le plus stable et le moins cher. Ensuite viennent le gaz et le mazout.  Historiquement, le prix du gaz était moins élevé que le mazout mais à l’heure actuelle, le prix du mazout a considérablement baissé et ce combustible devient particulièrement bon marché.  Cependant, les prix du gaz naturel et du propane sont plus stables et donc plus faciles à anticiper et par conséquent budgétiser (voir Figure 1).</t>
  </si>
  <si>
    <t>Ces prix fluctuant en permanence, il est précieux de pouvoir les comparer par vous-mêmes. Attention toutefois de comparer ce qui est comparable, c'est-à-dire de comparer le coût de ces combustibles à contenu énergétique équivalent.</t>
  </si>
  <si>
    <t>Figure 1 : Évolution des prix de l’énergie ces 5 dernières années (Source : APERe)</t>
  </si>
  <si>
    <t>Version d'avril 2016</t>
  </si>
  <si>
    <t>*MAP = Mètre cube Apparent de Plaquettes, unité de volume d’encombrement (plaquettes + air)</t>
  </si>
  <si>
    <t>1 MAP*</t>
  </si>
  <si>
    <t xml:space="preserve">Les résultats de ce tableau ne tiennent cependant pas compte des coûts liés à l’entretien des installations ; coût qui peut être sensiblement plus élevé pour les chaudières biomasse que celles aux gaz par exemple. La consommation électrique des auxiliaires n’est également pas considérée (de l’ordre de 10% dans les installations biomasse). </t>
  </si>
  <si>
    <t>Le tableau de la feuille 'Tableau comparatif' résume les prix courant rencontrés pour le secteur résidentiel au mois de mai 2015 et d’un ordre de grandeur de rendement de chaudières relativement performantes (rendement exprimé sur base du PCI).</t>
  </si>
  <si>
    <t>Notons que le pouvoir calorifique des combustibles naturels (gaz naturel et combustibles à base de bois) peut être relativement variable en fonction de la provenance (gaz), de la densité et de l’état de siccité (bois), le tableau ci-avant mentionne des valeurs courantes.</t>
  </si>
  <si>
    <t xml:space="preserve">Le tableau repris dans la feuille 'Données' donne les unités de facturation pour les différentes énergies, et leur contenu énergétique (kWh PCS qui tient compte de l’énergie latente de condensation et le kWh PCI, qui ne comprend que la chaleur sensible (hors condensation)). C’est effectivement sur base du pouvoir calorifique que les différents combustibles peuvent être comparés. </t>
  </si>
  <si>
    <t>Si l’on veut être précis dans l’analyse et le comparatif du coût réel des combustibles, il faut aussi tenir compte des performances des chaudières et du fait que l’on peut – ou non – valoriser le contenu énergétique de la vapeur d’eau des fumées au sein de la chaudière (chaudière à condensation).  Les performances des chaudières s’évaluent sur base de leur rendement saisonnier, qui correspond au rendement de combustion (mesure réalisée par le chauffagiste) dégradé afin de tenir compte des déperditions dans la chaufferie et des pertes à l’arrêt de la chaudière.  Ainsi, plus l’installation sera vétuste et surdimensionnée, plus le rendement saisonnier s’écartera du rendement de combustion mesuré par le chauffagiste.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</si>
</sst>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0_ ;_ * \-#,##0.0_ ;_ * &quot;-&quot;??_ ;_ @_ "/>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sz val="11"/>
      <color rgb="FFFF0000"/>
      <name val="Calibri"/>
      <family val="2"/>
      <scheme val="minor"/>
    </font>
    <font>
      <b/>
      <sz val="11"/>
      <color theme="3" tint="-0.249977111117893"/>
      <name val="Calibri"/>
      <family val="2"/>
      <scheme val="minor"/>
    </font>
    <font>
      <b/>
      <sz val="11"/>
      <color rgb="FFFF0000"/>
      <name val="Calibri"/>
      <family val="2"/>
      <scheme val="minor"/>
    </font>
    <font>
      <b/>
      <sz val="14"/>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rgb="FFFFFFCC"/>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6">
    <xf numFmtId="0" fontId="0" fillId="0" borderId="0" xfId="0"/>
    <xf numFmtId="0" fontId="0" fillId="0" borderId="3" xfId="0" applyBorder="1" applyAlignment="1">
      <alignment vertical="center" wrapText="1"/>
    </xf>
    <xf numFmtId="0" fontId="3" fillId="0" borderId="0" xfId="0" applyFont="1" applyAlignment="1">
      <alignment vertical="center"/>
    </xf>
    <xf numFmtId="0" fontId="2" fillId="0" borderId="1" xfId="0" applyFont="1" applyBorder="1" applyAlignment="1">
      <alignment horizontal="center" vertical="center" wrapText="1"/>
    </xf>
    <xf numFmtId="0" fontId="0" fillId="0" borderId="0" xfId="0" applyBorder="1" applyAlignment="1">
      <alignment vertical="center" wrapText="1"/>
    </xf>
    <xf numFmtId="0" fontId="2" fillId="0" borderId="2" xfId="0" applyFont="1" applyBorder="1" applyAlignment="1">
      <alignment horizontal="center" vertical="center" wrapText="1"/>
    </xf>
    <xf numFmtId="0" fontId="0" fillId="0" borderId="4" xfId="0" applyBorder="1" applyAlignment="1">
      <alignment vertical="center" wrapText="1"/>
    </xf>
    <xf numFmtId="0" fontId="2" fillId="0" borderId="5" xfId="0" applyFont="1" applyBorder="1" applyAlignment="1">
      <alignment horizontal="justify" vertical="center" wrapText="1"/>
    </xf>
    <xf numFmtId="0" fontId="2" fillId="0" borderId="5" xfId="0" applyFont="1" applyBorder="1" applyAlignment="1">
      <alignment horizontal="center" vertical="center" wrapText="1"/>
    </xf>
    <xf numFmtId="0" fontId="0" fillId="0" borderId="5" xfId="0" applyBorder="1" applyAlignment="1">
      <alignment vertical="center" wrapText="1"/>
    </xf>
    <xf numFmtId="0" fontId="0" fillId="0" borderId="5" xfId="0" applyBorder="1"/>
    <xf numFmtId="0" fontId="2" fillId="0" borderId="5" xfId="0" applyFont="1" applyFill="1" applyBorder="1" applyAlignment="1">
      <alignment horizontal="center" vertical="center" wrapText="1"/>
    </xf>
    <xf numFmtId="0" fontId="0" fillId="0" borderId="5" xfId="0" applyBorder="1" applyAlignment="1">
      <alignment horizontal="center"/>
    </xf>
    <xf numFmtId="2" fontId="0" fillId="0" borderId="4" xfId="0" applyNumberFormat="1" applyBorder="1" applyAlignment="1">
      <alignment horizontal="right" vertical="center" wrapText="1" indent="5"/>
    </xf>
    <xf numFmtId="1" fontId="0" fillId="0" borderId="4" xfId="0" applyNumberFormat="1" applyBorder="1" applyAlignment="1">
      <alignment horizontal="right" vertical="center" wrapText="1" indent="5"/>
    </xf>
    <xf numFmtId="0" fontId="5" fillId="2" borderId="5" xfId="0" applyFont="1" applyFill="1" applyBorder="1" applyAlignment="1">
      <alignment horizontal="center" vertical="center" wrapText="1"/>
    </xf>
    <xf numFmtId="164" fontId="4" fillId="3" borderId="5" xfId="1" applyNumberFormat="1" applyFont="1" applyFill="1" applyBorder="1" applyAlignment="1">
      <alignment horizontal="justify" vertical="center" wrapText="1"/>
    </xf>
    <xf numFmtId="164" fontId="4" fillId="3" borderId="5" xfId="0" applyNumberFormat="1" applyFont="1" applyFill="1" applyBorder="1"/>
    <xf numFmtId="164" fontId="6" fillId="3" borderId="5" xfId="0" applyNumberFormat="1" applyFont="1" applyFill="1" applyBorder="1"/>
    <xf numFmtId="0" fontId="0" fillId="0" borderId="0" xfId="0" applyAlignment="1">
      <alignment horizontal="right"/>
    </xf>
    <xf numFmtId="0" fontId="7" fillId="0" borderId="0" xfId="0" applyFont="1" applyAlignment="1">
      <alignment horizontal="center" vertical="center"/>
    </xf>
    <xf numFmtId="0" fontId="0" fillId="0" borderId="0" xfId="0" applyAlignment="1">
      <alignment horizontal="justify" vertical="center"/>
    </xf>
    <xf numFmtId="0" fontId="8" fillId="0" borderId="0" xfId="0" applyFont="1" applyAlignment="1">
      <alignment horizontal="center"/>
    </xf>
    <xf numFmtId="0" fontId="0" fillId="0" borderId="0" xfId="0" applyAlignment="1">
      <alignment horizontal="justify" vertical="center" wrapText="1"/>
    </xf>
    <xf numFmtId="0" fontId="0" fillId="0" borderId="0" xfId="0" applyAlignment="1">
      <alignment wrapText="1"/>
    </xf>
    <xf numFmtId="0" fontId="0" fillId="0" borderId="0" xfId="0" applyAlignment="1"/>
  </cellXfs>
  <cellStyles count="2">
    <cellStyle name="Milliers" xfId="1" builtinId="3"/>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BE" sz="1800" b="1" i="0" u="none" strike="noStrike" baseline="0">
                <a:effectLst/>
              </a:rPr>
              <a:t>Prix des différentes énergies en c€/kWh utile</a:t>
            </a:r>
            <a:endParaRPr lang="fr-BE"/>
          </a:p>
        </c:rich>
      </c:tx>
      <c:overlay val="0"/>
    </c:title>
    <c:autoTitleDeleted val="0"/>
    <c:plotArea>
      <c:layout/>
      <c:barChart>
        <c:barDir val="col"/>
        <c:grouping val="clustered"/>
        <c:varyColors val="0"/>
        <c:ser>
          <c:idx val="0"/>
          <c:order val="0"/>
          <c:invertIfNegative val="0"/>
          <c:dLbls>
            <c:spPr>
              <a:noFill/>
              <a:ln>
                <a:noFill/>
              </a:ln>
              <a:effectLst/>
            </c:spPr>
            <c:txPr>
              <a:bodyPr/>
              <a:lstStyle/>
              <a:p>
                <a:pPr>
                  <a:defRPr sz="1600" b="1"/>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'Tableau comparatif'!$A$5:$A$13</c:f>
              <c:strCache>
                <c:ptCount val="9"/>
                <c:pt idx="0">
                  <c:v>Mazout (livraison &gt; 2000 litres)</c:v>
                </c:pt>
                <c:pt idx="1">
                  <c:v>Gaz naturel</c:v>
                </c:pt>
                <c:pt idx="2">
                  <c:v>Gaz propane (vrac)</c:v>
                </c:pt>
                <c:pt idx="3">
                  <c:v>Charbon (vrac, cendre 3-4%, calibre 12/22)</c:v>
                </c:pt>
                <c:pt idx="4">
                  <c:v>Pellets (vrac, min. 4 tonnes)</c:v>
                </c:pt>
                <c:pt idx="5">
                  <c:v>Pellet (en sac, min. 1 palette de 975 kg)</c:v>
                </c:pt>
                <c:pt idx="6">
                  <c:v>Plaquettes de bois (30% HR, camion 30m³)</c:v>
                </c:pt>
                <c:pt idx="7">
                  <c:v>Bois bûche (refendu 33, séchées sous abri 1 an)</c:v>
                </c:pt>
                <c:pt idx="8">
                  <c:v>Electricité</c:v>
                </c:pt>
              </c:strCache>
            </c:strRef>
          </c:cat>
          <c:val>
            <c:numRef>
              <c:f>'Tableau comparatif'!$H$5:$H$13</c:f>
              <c:numCache>
                <c:formatCode>_ * #,##0.0_ ;_ * \-#,##0.0_ ;_ * "-"??_ ;_ @_ </c:formatCode>
                <c:ptCount val="9"/>
                <c:pt idx="0">
                  <c:v>4.9235142541617245</c:v>
                </c:pt>
                <c:pt idx="1">
                  <c:v>6.9647058823529422</c:v>
                </c:pt>
                <c:pt idx="2">
                  <c:v>6.3293361421703676</c:v>
                </c:pt>
                <c:pt idx="3">
                  <c:v>5.7777777777777786</c:v>
                </c:pt>
                <c:pt idx="4">
                  <c:v>6.5980919765166339</c:v>
                </c:pt>
                <c:pt idx="5">
                  <c:v>7.2226027397260282</c:v>
                </c:pt>
                <c:pt idx="6">
                  <c:v>3.7453987730061349</c:v>
                </c:pt>
                <c:pt idx="7">
                  <c:v>6.2691689008042895</c:v>
                </c:pt>
                <c:pt idx="8">
                  <c:v>18</c:v>
                </c:pt>
              </c:numCache>
            </c:numRef>
          </c:val>
        </c:ser>
        <c:dLbls>
          <c:showLegendKey val="0"/>
          <c:showVal val="0"/>
          <c:showCatName val="0"/>
          <c:showSerName val="0"/>
          <c:showPercent val="0"/>
          <c:showBubbleSize val="0"/>
        </c:dLbls>
        <c:gapWidth val="75"/>
        <c:overlap val="40"/>
        <c:axId val="515839792"/>
        <c:axId val="515838616"/>
      </c:barChart>
      <c:catAx>
        <c:axId val="515839792"/>
        <c:scaling>
          <c:orientation val="minMax"/>
        </c:scaling>
        <c:delete val="0"/>
        <c:axPos val="b"/>
        <c:numFmt formatCode="General" sourceLinked="0"/>
        <c:majorTickMark val="none"/>
        <c:minorTickMark val="none"/>
        <c:tickLblPos val="nextTo"/>
        <c:txPr>
          <a:bodyPr/>
          <a:lstStyle/>
          <a:p>
            <a:pPr>
              <a:defRPr sz="1400" b="0"/>
            </a:pPr>
            <a:endParaRPr lang="fr-FR"/>
          </a:p>
        </c:txPr>
        <c:crossAx val="515838616"/>
        <c:crosses val="autoZero"/>
        <c:auto val="1"/>
        <c:lblAlgn val="ctr"/>
        <c:lblOffset val="100"/>
        <c:noMultiLvlLbl val="0"/>
      </c:catAx>
      <c:valAx>
        <c:axId val="515838616"/>
        <c:scaling>
          <c:orientation val="minMax"/>
        </c:scaling>
        <c:delete val="0"/>
        <c:axPos val="l"/>
        <c:majorGridlines/>
        <c:numFmt formatCode="_ * #,##0.0_ ;_ * \-#,##0.0_ ;_ * &quot;-&quot;??_ ;_ @_ " sourceLinked="1"/>
        <c:majorTickMark val="none"/>
        <c:minorTickMark val="none"/>
        <c:tickLblPos val="nextTo"/>
        <c:txPr>
          <a:bodyPr/>
          <a:lstStyle/>
          <a:p>
            <a:pPr>
              <a:defRPr sz="1400"/>
            </a:pPr>
            <a:endParaRPr lang="fr-FR"/>
          </a:p>
        </c:txPr>
        <c:crossAx val="51583979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147713</xdr:colOff>
      <xdr:row>7</xdr:row>
      <xdr:rowOff>63161</xdr:rowOff>
    </xdr:from>
    <xdr:to>
      <xdr:col>6</xdr:col>
      <xdr:colOff>569353</xdr:colOff>
      <xdr:row>8</xdr:row>
      <xdr:rowOff>1450076</xdr:rowOff>
    </xdr:to>
    <xdr:pic>
      <xdr:nvPicPr>
        <xdr:cNvPr id="2" name="Image 1" descr="C:\Users\mv\Desktop\ApeRe.jpg"/>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554"/>
        <a:stretch/>
      </xdr:blipFill>
      <xdr:spPr bwMode="auto">
        <a:xfrm>
          <a:off x="147713" y="3873161"/>
          <a:ext cx="4993640" cy="29781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156883</xdr:colOff>
      <xdr:row>15</xdr:row>
      <xdr:rowOff>145676</xdr:rowOff>
    </xdr:from>
    <xdr:to>
      <xdr:col>10</xdr:col>
      <xdr:colOff>1</xdr:colOff>
      <xdr:row>42</xdr:row>
      <xdr:rowOff>109177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tabSelected="1" zoomScale="85" zoomScaleNormal="85" workbookViewId="0">
      <selection activeCell="A5" sqref="A5:G5"/>
    </sheetView>
  </sheetViews>
  <sheetFormatPr baseColWidth="10" defaultRowHeight="15" x14ac:dyDescent="0.25"/>
  <sheetData>
    <row r="1" spans="1:7" x14ac:dyDescent="0.25">
      <c r="G1" s="19" t="s">
        <v>46</v>
      </c>
    </row>
    <row r="3" spans="1:7" ht="18.75" x14ac:dyDescent="0.25">
      <c r="D3" s="20" t="s">
        <v>41</v>
      </c>
    </row>
    <row r="5" spans="1:7" ht="80.25" customHeight="1" x14ac:dyDescent="0.25">
      <c r="A5" s="23" t="s">
        <v>42</v>
      </c>
      <c r="B5" s="24"/>
      <c r="C5" s="24"/>
      <c r="D5" s="24"/>
      <c r="E5" s="24"/>
      <c r="F5" s="24"/>
      <c r="G5" s="24"/>
    </row>
    <row r="6" spans="1:7" ht="98.25" customHeight="1" x14ac:dyDescent="0.25">
      <c r="A6" s="23" t="s">
        <v>43</v>
      </c>
      <c r="B6" s="24"/>
      <c r="C6" s="24"/>
      <c r="D6" s="24"/>
      <c r="E6" s="24"/>
      <c r="F6" s="24"/>
      <c r="G6" s="24"/>
    </row>
    <row r="7" spans="1:7" ht="58.5" customHeight="1" x14ac:dyDescent="0.25">
      <c r="A7" s="23" t="s">
        <v>44</v>
      </c>
      <c r="B7" s="24"/>
      <c r="C7" s="24"/>
      <c r="D7" s="24"/>
      <c r="E7" s="24"/>
      <c r="F7" s="24"/>
      <c r="G7" s="24"/>
    </row>
    <row r="8" spans="1:7" ht="125.25" customHeight="1" x14ac:dyDescent="0.25">
      <c r="A8" s="21"/>
    </row>
    <row r="9" spans="1:7" ht="125.25" customHeight="1" x14ac:dyDescent="0.25">
      <c r="A9" s="21"/>
    </row>
    <row r="10" spans="1:7" x14ac:dyDescent="0.25">
      <c r="D10" s="22" t="s">
        <v>45</v>
      </c>
    </row>
    <row r="11" spans="1:7" ht="86.25" customHeight="1" x14ac:dyDescent="0.25">
      <c r="A11" s="24" t="s">
        <v>52</v>
      </c>
      <c r="B11" s="24"/>
      <c r="C11" s="24"/>
      <c r="D11" s="24"/>
      <c r="E11" s="24"/>
      <c r="F11" s="24"/>
      <c r="G11" s="24"/>
    </row>
    <row r="12" spans="1:7" ht="65.25" customHeight="1" x14ac:dyDescent="0.25">
      <c r="A12" s="24" t="s">
        <v>51</v>
      </c>
      <c r="B12" s="24"/>
      <c r="C12" s="24"/>
      <c r="D12" s="24"/>
      <c r="E12" s="24"/>
      <c r="F12" s="24"/>
      <c r="G12" s="24"/>
    </row>
    <row r="13" spans="1:7" ht="143.25" customHeight="1" x14ac:dyDescent="0.25">
      <c r="A13" s="24" t="s">
        <v>53</v>
      </c>
      <c r="B13" s="25"/>
      <c r="C13" s="25"/>
      <c r="D13" s="25"/>
      <c r="E13" s="25"/>
      <c r="F13" s="25"/>
      <c r="G13" s="25"/>
    </row>
    <row r="14" spans="1:7" ht="51.75" customHeight="1" x14ac:dyDescent="0.25">
      <c r="A14" s="24" t="s">
        <v>50</v>
      </c>
      <c r="B14" s="25"/>
      <c r="C14" s="25"/>
      <c r="D14" s="25"/>
      <c r="E14" s="25"/>
      <c r="F14" s="25"/>
      <c r="G14" s="25"/>
    </row>
    <row r="15" spans="1:7" ht="80.25" customHeight="1" x14ac:dyDescent="0.25">
      <c r="A15" s="24" t="s">
        <v>49</v>
      </c>
      <c r="B15" s="24"/>
      <c r="C15" s="24"/>
      <c r="D15" s="24"/>
      <c r="E15" s="24"/>
      <c r="F15" s="24"/>
      <c r="G15" s="24"/>
    </row>
    <row r="27" ht="18.75" customHeight="1" x14ac:dyDescent="0.25"/>
    <row r="28" ht="79.5" customHeight="1" x14ac:dyDescent="0.25"/>
  </sheetData>
  <mergeCells count="8">
    <mergeCell ref="A5:G5"/>
    <mergeCell ref="A11:G11"/>
    <mergeCell ref="A13:G13"/>
    <mergeCell ref="A15:G15"/>
    <mergeCell ref="A14:G14"/>
    <mergeCell ref="A12:G12"/>
    <mergeCell ref="A6:G6"/>
    <mergeCell ref="A7:G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70" zoomScaleNormal="70" workbookViewId="0">
      <selection activeCell="A15" sqref="A15"/>
    </sheetView>
  </sheetViews>
  <sheetFormatPr baseColWidth="10" defaultRowHeight="15" x14ac:dyDescent="0.25"/>
  <cols>
    <col min="1" max="1" width="48.42578125" bestFit="1" customWidth="1"/>
    <col min="2" max="2" width="10.42578125" customWidth="1"/>
    <col min="3" max="3" width="13.42578125" customWidth="1"/>
    <col min="4" max="4" width="9" customWidth="1"/>
    <col min="5" max="5" width="8.140625" customWidth="1"/>
    <col min="6" max="6" width="12.7109375" customWidth="1"/>
    <col min="9" max="9" width="5.85546875" customWidth="1"/>
  </cols>
  <sheetData>
    <row r="1" spans="1:13" x14ac:dyDescent="0.25">
      <c r="M1" s="19" t="str">
        <f>Méthode!G1</f>
        <v>Version d'avril 2016</v>
      </c>
    </row>
    <row r="4" spans="1:13" ht="105" x14ac:dyDescent="0.25">
      <c r="A4" s="7" t="s">
        <v>0</v>
      </c>
      <c r="B4" s="8" t="s">
        <v>13</v>
      </c>
      <c r="C4" s="8" t="s">
        <v>38</v>
      </c>
      <c r="D4" s="8" t="s">
        <v>1</v>
      </c>
      <c r="E4" s="8" t="s">
        <v>9</v>
      </c>
      <c r="F4" s="11" t="s">
        <v>10</v>
      </c>
      <c r="G4" s="11" t="s">
        <v>40</v>
      </c>
      <c r="H4" s="11" t="s">
        <v>39</v>
      </c>
      <c r="J4" s="8" t="s">
        <v>21</v>
      </c>
      <c r="K4" s="8" t="s">
        <v>27</v>
      </c>
      <c r="L4" s="8" t="s">
        <v>21</v>
      </c>
      <c r="M4" s="8" t="s">
        <v>28</v>
      </c>
    </row>
    <row r="5" spans="1:13" x14ac:dyDescent="0.25">
      <c r="A5" s="9" t="s">
        <v>2</v>
      </c>
      <c r="B5" s="9" t="s">
        <v>15</v>
      </c>
      <c r="C5" s="15">
        <v>0.45</v>
      </c>
      <c r="D5" s="16">
        <f>C5/K5*100</f>
        <v>4.2333019755409218</v>
      </c>
      <c r="E5" s="17">
        <f t="shared" ref="E5:E12" si="0">D5*J5</f>
        <v>4.5296331138287869</v>
      </c>
      <c r="F5" s="12" t="s">
        <v>11</v>
      </c>
      <c r="G5" s="15">
        <v>92</v>
      </c>
      <c r="H5" s="18">
        <f t="shared" ref="H5:H12" si="1">E5/(G5/100)</f>
        <v>4.9235142541617245</v>
      </c>
      <c r="J5" s="9">
        <v>1.07</v>
      </c>
      <c r="K5" s="9">
        <v>10.63</v>
      </c>
      <c r="L5" s="9">
        <v>1.07</v>
      </c>
      <c r="M5" s="9">
        <v>9.93</v>
      </c>
    </row>
    <row r="6" spans="1:13" x14ac:dyDescent="0.25">
      <c r="A6" s="9" t="s">
        <v>3</v>
      </c>
      <c r="B6" s="9" t="s">
        <v>16</v>
      </c>
      <c r="C6" s="15">
        <v>6.4000000000000001E-2</v>
      </c>
      <c r="D6" s="16">
        <f>C6/K6*100</f>
        <v>6.4</v>
      </c>
      <c r="E6" s="17">
        <f t="shared" si="0"/>
        <v>7.104000000000001</v>
      </c>
      <c r="F6" s="12" t="s">
        <v>12</v>
      </c>
      <c r="G6" s="15">
        <v>102</v>
      </c>
      <c r="H6" s="18">
        <f t="shared" si="1"/>
        <v>6.9647058823529422</v>
      </c>
      <c r="J6" s="9">
        <v>1.1100000000000001</v>
      </c>
      <c r="K6" s="9">
        <v>1</v>
      </c>
      <c r="L6" s="9">
        <v>1.1100000000000001</v>
      </c>
      <c r="M6" s="9">
        <v>0.9</v>
      </c>
    </row>
    <row r="7" spans="1:13" x14ac:dyDescent="0.25">
      <c r="A7" s="9" t="s">
        <v>4</v>
      </c>
      <c r="B7" s="9" t="s">
        <v>18</v>
      </c>
      <c r="C7" s="15">
        <v>0.43</v>
      </c>
      <c r="D7" s="16">
        <f>C7/K7*100</f>
        <v>5.9228650137741052</v>
      </c>
      <c r="E7" s="17">
        <f t="shared" si="0"/>
        <v>6.4559228650137754</v>
      </c>
      <c r="F7" s="12" t="s">
        <v>12</v>
      </c>
      <c r="G7" s="15">
        <v>102</v>
      </c>
      <c r="H7" s="18">
        <f t="shared" si="1"/>
        <v>6.3293361421703676</v>
      </c>
      <c r="J7" s="9">
        <v>1.0900000000000001</v>
      </c>
      <c r="K7" s="9">
        <v>7.26</v>
      </c>
      <c r="L7" s="9">
        <v>1.0900000000000001</v>
      </c>
      <c r="M7" s="9">
        <v>6.66</v>
      </c>
    </row>
    <row r="8" spans="1:13" x14ac:dyDescent="0.25">
      <c r="A8" s="9" t="s">
        <v>26</v>
      </c>
      <c r="B8" s="9" t="s">
        <v>24</v>
      </c>
      <c r="C8" s="15">
        <v>385</v>
      </c>
      <c r="D8" s="16">
        <f>C8/K8*0.1</f>
        <v>4.166666666666667</v>
      </c>
      <c r="E8" s="17">
        <f t="shared" si="0"/>
        <v>4.3333333333333339</v>
      </c>
      <c r="F8" s="12" t="s">
        <v>11</v>
      </c>
      <c r="G8" s="15">
        <v>75</v>
      </c>
      <c r="H8" s="18">
        <f t="shared" si="1"/>
        <v>5.7777777777777786</v>
      </c>
      <c r="J8" s="9">
        <v>1.04</v>
      </c>
      <c r="K8" s="9">
        <v>9.24</v>
      </c>
      <c r="L8" s="9">
        <v>1.04</v>
      </c>
      <c r="M8" s="9">
        <v>8.8800000000000008</v>
      </c>
    </row>
    <row r="9" spans="1:13" x14ac:dyDescent="0.25">
      <c r="A9" s="9" t="s">
        <v>5</v>
      </c>
      <c r="B9" s="9" t="s">
        <v>17</v>
      </c>
      <c r="C9" s="15">
        <v>243</v>
      </c>
      <c r="D9" s="16">
        <f>C9/K9*0.1</f>
        <v>4.755381604696673</v>
      </c>
      <c r="E9" s="17">
        <f t="shared" si="0"/>
        <v>5.2784735812133077</v>
      </c>
      <c r="F9" s="12" t="s">
        <v>11</v>
      </c>
      <c r="G9" s="15">
        <v>80</v>
      </c>
      <c r="H9" s="18">
        <f t="shared" si="1"/>
        <v>6.5980919765166339</v>
      </c>
      <c r="J9" s="9">
        <v>1.1100000000000001</v>
      </c>
      <c r="K9" s="9">
        <v>5.1100000000000003</v>
      </c>
      <c r="L9" s="9">
        <v>1.1100000000000001</v>
      </c>
      <c r="M9" s="9">
        <v>4.5999999999999996</v>
      </c>
    </row>
    <row r="10" spans="1:13" x14ac:dyDescent="0.25">
      <c r="A10" s="9" t="s">
        <v>6</v>
      </c>
      <c r="B10" s="9" t="s">
        <v>17</v>
      </c>
      <c r="C10" s="15">
        <v>266</v>
      </c>
      <c r="D10" s="16">
        <f>C10/K10*0.1</f>
        <v>5.2054794520547949</v>
      </c>
      <c r="E10" s="17">
        <f t="shared" si="0"/>
        <v>5.7780821917808227</v>
      </c>
      <c r="F10" s="12" t="s">
        <v>11</v>
      </c>
      <c r="G10" s="15">
        <v>80</v>
      </c>
      <c r="H10" s="18">
        <f t="shared" si="1"/>
        <v>7.2226027397260282</v>
      </c>
      <c r="J10" s="9">
        <v>1.1100000000000001</v>
      </c>
      <c r="K10" s="9">
        <v>5.1100000000000003</v>
      </c>
      <c r="L10" s="9">
        <v>1.1100000000000001</v>
      </c>
      <c r="M10" s="9">
        <v>4.5999999999999996</v>
      </c>
    </row>
    <row r="11" spans="1:13" x14ac:dyDescent="0.25">
      <c r="A11" s="9" t="s">
        <v>7</v>
      </c>
      <c r="B11" t="s">
        <v>19</v>
      </c>
      <c r="C11" s="15">
        <v>22</v>
      </c>
      <c r="D11" s="16">
        <f>C11/K11*100</f>
        <v>2.6993865030674846</v>
      </c>
      <c r="E11" s="17">
        <f t="shared" si="0"/>
        <v>2.996319018404908</v>
      </c>
      <c r="F11" s="12" t="s">
        <v>11</v>
      </c>
      <c r="G11" s="15">
        <v>80</v>
      </c>
      <c r="H11" s="18">
        <f t="shared" si="1"/>
        <v>3.7453987730061349</v>
      </c>
      <c r="J11" s="9">
        <v>1.1100000000000001</v>
      </c>
      <c r="K11" s="9">
        <v>815</v>
      </c>
      <c r="L11" s="9">
        <v>1.1100000000000001</v>
      </c>
      <c r="M11" s="9">
        <v>734</v>
      </c>
    </row>
    <row r="12" spans="1:13" x14ac:dyDescent="0.25">
      <c r="A12" s="9" t="s">
        <v>8</v>
      </c>
      <c r="B12" s="9" t="s">
        <v>20</v>
      </c>
      <c r="C12" s="15">
        <v>79</v>
      </c>
      <c r="D12" s="16">
        <f>C12/K12*100</f>
        <v>4.2359249329758715</v>
      </c>
      <c r="E12" s="17">
        <f t="shared" si="0"/>
        <v>4.7018766756032173</v>
      </c>
      <c r="F12" s="12" t="s">
        <v>11</v>
      </c>
      <c r="G12" s="15">
        <v>75</v>
      </c>
      <c r="H12" s="18">
        <f t="shared" si="1"/>
        <v>6.2691689008042895</v>
      </c>
      <c r="J12" s="9">
        <v>1.1100000000000001</v>
      </c>
      <c r="K12" s="9">
        <v>1865</v>
      </c>
      <c r="L12" s="9">
        <v>1.1100000000000001</v>
      </c>
      <c r="M12" s="9">
        <v>1680</v>
      </c>
    </row>
    <row r="13" spans="1:13" x14ac:dyDescent="0.25">
      <c r="A13" s="9" t="s">
        <v>22</v>
      </c>
      <c r="B13" s="9" t="s">
        <v>23</v>
      </c>
      <c r="C13" s="15">
        <v>18</v>
      </c>
      <c r="D13" s="16"/>
      <c r="E13" s="17"/>
      <c r="F13" s="10"/>
      <c r="G13" s="15">
        <v>100</v>
      </c>
      <c r="H13" s="18">
        <f>C13</f>
        <v>18</v>
      </c>
      <c r="J13" s="4"/>
    </row>
    <row r="14" spans="1:13" x14ac:dyDescent="0.25">
      <c r="A14" s="2"/>
      <c r="B14" t="s">
        <v>14</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B12" sqref="B12"/>
    </sheetView>
  </sheetViews>
  <sheetFormatPr baseColWidth="10" defaultColWidth="16.140625" defaultRowHeight="15" x14ac:dyDescent="0.25"/>
  <cols>
    <col min="1" max="1" width="21" customWidth="1"/>
    <col min="3" max="5" width="21" customWidth="1"/>
  </cols>
  <sheetData>
    <row r="1" spans="1:7" x14ac:dyDescent="0.25">
      <c r="E1" s="19" t="str">
        <f>Méthode!G1</f>
        <v>Version d'avril 2016</v>
      </c>
    </row>
    <row r="2" spans="1:7" ht="15.75" thickBot="1" x14ac:dyDescent="0.3"/>
    <row r="3" spans="1:7" ht="60.75" thickBot="1" x14ac:dyDescent="0.3">
      <c r="A3" s="3" t="s">
        <v>0</v>
      </c>
      <c r="B3" s="5" t="s">
        <v>13</v>
      </c>
      <c r="C3" s="5" t="s">
        <v>27</v>
      </c>
      <c r="D3" s="5" t="s">
        <v>21</v>
      </c>
      <c r="E3" s="5" t="s">
        <v>28</v>
      </c>
    </row>
    <row r="4" spans="1:7" ht="15.75" thickBot="1" x14ac:dyDescent="0.3">
      <c r="A4" s="1" t="s">
        <v>29</v>
      </c>
      <c r="B4" s="6" t="s">
        <v>30</v>
      </c>
      <c r="C4" s="13">
        <v>10.63</v>
      </c>
      <c r="D4" s="13">
        <v>1.07</v>
      </c>
      <c r="E4" s="13">
        <v>9.93</v>
      </c>
    </row>
    <row r="5" spans="1:7" ht="15.75" thickBot="1" x14ac:dyDescent="0.3">
      <c r="A5" s="1" t="s">
        <v>3</v>
      </c>
      <c r="B5" s="6" t="s">
        <v>25</v>
      </c>
      <c r="C5" s="13">
        <v>1</v>
      </c>
      <c r="D5" s="13">
        <v>1.1100000000000001</v>
      </c>
      <c r="E5" s="13">
        <v>0.9</v>
      </c>
    </row>
    <row r="6" spans="1:7" ht="15.75" thickBot="1" x14ac:dyDescent="0.3">
      <c r="A6" s="1" t="s">
        <v>4</v>
      </c>
      <c r="B6" s="6" t="s">
        <v>31</v>
      </c>
      <c r="C6" s="13">
        <v>7.26</v>
      </c>
      <c r="D6" s="13">
        <v>1.0900000000000001</v>
      </c>
      <c r="E6" s="13">
        <v>6.66</v>
      </c>
    </row>
    <row r="7" spans="1:7" ht="15.75" thickBot="1" x14ac:dyDescent="0.3">
      <c r="A7" s="1" t="s">
        <v>32</v>
      </c>
      <c r="B7" s="6" t="s">
        <v>33</v>
      </c>
      <c r="C7" s="13">
        <v>9.24</v>
      </c>
      <c r="D7" s="13">
        <v>1.04</v>
      </c>
      <c r="E7" s="13">
        <v>8.8800000000000008</v>
      </c>
    </row>
    <row r="8" spans="1:7" ht="15.75" thickBot="1" x14ac:dyDescent="0.3">
      <c r="A8" s="1" t="s">
        <v>34</v>
      </c>
      <c r="B8" s="6" t="s">
        <v>33</v>
      </c>
      <c r="C8" s="13">
        <v>5.1100000000000003</v>
      </c>
      <c r="D8" s="13">
        <v>1.1100000000000001</v>
      </c>
      <c r="E8" s="13">
        <v>4.5999999999999996</v>
      </c>
    </row>
    <row r="9" spans="1:7" ht="15.75" thickBot="1" x14ac:dyDescent="0.3">
      <c r="A9" s="1" t="s">
        <v>35</v>
      </c>
      <c r="B9" s="6" t="s">
        <v>48</v>
      </c>
      <c r="C9" s="14">
        <v>815</v>
      </c>
      <c r="D9" s="13">
        <v>1.1100000000000001</v>
      </c>
      <c r="E9" s="14">
        <v>734</v>
      </c>
    </row>
    <row r="10" spans="1:7" ht="15.75" thickBot="1" x14ac:dyDescent="0.3">
      <c r="A10" s="1" t="s">
        <v>36</v>
      </c>
      <c r="B10" s="6" t="s">
        <v>37</v>
      </c>
      <c r="C10" s="14">
        <v>1865</v>
      </c>
      <c r="D10" s="13">
        <v>1.1100000000000001</v>
      </c>
      <c r="E10" s="14">
        <v>1680</v>
      </c>
    </row>
    <row r="11" spans="1:7" x14ac:dyDescent="0.25">
      <c r="A11" s="24" t="s">
        <v>47</v>
      </c>
      <c r="B11" s="24"/>
      <c r="C11" s="24"/>
      <c r="D11" s="24"/>
      <c r="E11" s="24"/>
      <c r="F11" s="24"/>
      <c r="G11" s="24"/>
    </row>
  </sheetData>
  <mergeCells count="1">
    <mergeCell ref="A11:G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Méthode</vt:lpstr>
      <vt:lpstr>Tableau comparatif</vt:lpstr>
      <vt:lpstr>Données</vt:lpstr>
      <vt:lpstr>'Tableau comparatif'!_ftn1</vt:lpstr>
      <vt:lpstr>'Tableau comparatif'!_ftnref1</vt:lpstr>
    </vt:vector>
  </TitlesOfParts>
  <Company>Icedd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Demesmaecker</dc:creator>
  <cp:lastModifiedBy>Geoffrey Van Moeseke</cp:lastModifiedBy>
  <cp:lastPrinted>2016-08-09T14:26:00Z</cp:lastPrinted>
  <dcterms:created xsi:type="dcterms:W3CDTF">2015-11-20T13:19:02Z</dcterms:created>
  <dcterms:modified xsi:type="dcterms:W3CDTF">2016-08-09T15:03:28Z</dcterms:modified>
</cp:coreProperties>
</file>