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edd.sharepoint.com/sites/FacilitateurURETertiaire2020/Documents partages/DAA 2023/DAA 2023 - Data/04 - Soutien SPW/Outils Energie+ - Phase 2/1 - Denis/Outils finalisés - pour envoi/"/>
    </mc:Choice>
  </mc:AlternateContent>
  <xr:revisionPtr revIDLastSave="1" documentId="13_ncr:1_{C32719F8-347E-4B95-BEBD-3530F18EA644}" xr6:coauthVersionLast="47" xr6:coauthVersionMax="47" xr10:uidLastSave="{96456080-597C-4320-81FD-47D134F09E86}"/>
  <bookViews>
    <workbookView xWindow="-108" yWindow="-108" windowWidth="23256" windowHeight="13176" tabRatio="645" xr2:uid="{00000000-000D-0000-FFFF-FFFF00000000}"/>
  </bookViews>
  <sheets>
    <sheet name="Version" sheetId="57" r:id="rId1"/>
    <sheet name="Récap" sheetId="11" r:id="rId2"/>
    <sheet name="2030" sheetId="45" r:id="rId3"/>
    <sheet name="2029" sheetId="46" r:id="rId4"/>
    <sheet name="2028" sheetId="47" r:id="rId5"/>
    <sheet name="2027" sheetId="48" r:id="rId6"/>
    <sheet name="2026" sheetId="49" r:id="rId7"/>
    <sheet name="2025" sheetId="50" r:id="rId8"/>
    <sheet name="2024" sheetId="51" r:id="rId9"/>
    <sheet name="2023" sheetId="52" r:id="rId10"/>
    <sheet name="2022" sheetId="53" r:id="rId11"/>
    <sheet name="2021" sheetId="54" r:id="rId12"/>
    <sheet name="2020" sheetId="55" r:id="rId13"/>
    <sheet name="2019" sheetId="41" r:id="rId14"/>
    <sheet name="2018" sheetId="42" r:id="rId15"/>
    <sheet name="2017" sheetId="40" r:id="rId16"/>
    <sheet name="2016" sheetId="39" r:id="rId17"/>
    <sheet name="2015" sheetId="38" r:id="rId18"/>
    <sheet name="2014" sheetId="37" r:id="rId19"/>
    <sheet name="2013" sheetId="36" r:id="rId20"/>
    <sheet name="2012" sheetId="35" r:id="rId21"/>
    <sheet name="2011" sheetId="34" r:id="rId22"/>
    <sheet name="2010" sheetId="33" r:id="rId23"/>
    <sheet name="2009" sheetId="32" r:id="rId24"/>
    <sheet name="2008" sheetId="31" r:id="rId25"/>
    <sheet name="2007" sheetId="30" r:id="rId26"/>
    <sheet name="2006" sheetId="28" r:id="rId27"/>
    <sheet name="2005" sheetId="25" r:id="rId28"/>
    <sheet name="DJ" sheetId="27" state="hidden" r:id="rId29"/>
  </sheets>
  <externalReferences>
    <externalReference r:id="rId30"/>
  </externalReferences>
  <definedNames>
    <definedName name="_xlnm.Print_Area" localSheetId="27">'2005'!$A$1:$K$36</definedName>
    <definedName name="_xlnm.Print_Area" localSheetId="26">'2006'!$A$1:$K$36</definedName>
    <definedName name="_xlnm.Print_Area" localSheetId="25">'2007'!$A$1:$K$36</definedName>
    <definedName name="_xlnm.Print_Area" localSheetId="24">'2008'!$A$1:$K$36</definedName>
    <definedName name="_xlnm.Print_Area" localSheetId="23">'2009'!$A$1:$K$36</definedName>
    <definedName name="_xlnm.Print_Area" localSheetId="22">'2010'!$A$1:$K$36</definedName>
    <definedName name="_xlnm.Print_Area" localSheetId="21">'2011'!$A$1:$K$36</definedName>
    <definedName name="_xlnm.Print_Area" localSheetId="20">'2012'!$A$1:$K$36</definedName>
    <definedName name="_xlnm.Print_Area" localSheetId="19">'2013'!$A$1:$K$36</definedName>
    <definedName name="_xlnm.Print_Area" localSheetId="18">'2014'!$A$1:$K$36</definedName>
    <definedName name="_xlnm.Print_Area" localSheetId="17">'2015'!$A$1:$K$36</definedName>
    <definedName name="_xlnm.Print_Area" localSheetId="16">'2016'!$A$1:$K$36</definedName>
    <definedName name="_xlnm.Print_Area" localSheetId="15">'2017'!$A$1:$K$36</definedName>
    <definedName name="_xlnm.Print_Area" localSheetId="14">'2018'!$A$1:$K$36</definedName>
    <definedName name="_xlnm.Print_Area" localSheetId="13">'2019'!$A$1:$K$36</definedName>
    <definedName name="_xlnm.Print_Area" localSheetId="12">'2020'!$A$1:$K$36</definedName>
    <definedName name="_xlnm.Print_Area" localSheetId="11">'2021'!$A$1:$K$36</definedName>
    <definedName name="_xlnm.Print_Area" localSheetId="10">'2022'!$A$1:$K$36</definedName>
    <definedName name="_xlnm.Print_Area" localSheetId="9">'2023'!$A$1:$K$36</definedName>
    <definedName name="_xlnm.Print_Area" localSheetId="8">'2024'!$A$1:$K$36</definedName>
    <definedName name="_xlnm.Print_Area" localSheetId="7">'2025'!$A$1:$K$36</definedName>
    <definedName name="_xlnm.Print_Area" localSheetId="6">'2026'!$A$1:$K$36</definedName>
    <definedName name="_xlnm.Print_Area" localSheetId="5">'2027'!$A$1:$K$36</definedName>
    <definedName name="_xlnm.Print_Area" localSheetId="4">'2028'!$A$1:$K$36</definedName>
    <definedName name="_xlnm.Print_Area" localSheetId="3">'2029'!$A$1:$K$36</definedName>
    <definedName name="_xlnm.Print_Area" localSheetId="2">'2030'!$A$1:$K$36</definedName>
    <definedName name="_xlnm.Print_Area" localSheetId="1">Récap!$A$1:$M$115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4" i="11" l="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D114" i="11"/>
  <c r="D113" i="11"/>
  <c r="D112" i="11"/>
  <c r="D111" i="11"/>
  <c r="D109" i="11"/>
  <c r="D108" i="11"/>
  <c r="D107" i="11"/>
  <c r="D106" i="11"/>
  <c r="D105" i="11"/>
  <c r="D104" i="11"/>
  <c r="D103" i="11"/>
  <c r="D102" i="11"/>
  <c r="D100" i="11"/>
  <c r="D99" i="11"/>
  <c r="D98" i="11"/>
  <c r="D97" i="11"/>
  <c r="D96" i="11"/>
  <c r="D95" i="11"/>
  <c r="D94" i="11"/>
  <c r="D93" i="11"/>
  <c r="D92" i="11"/>
  <c r="D91" i="11"/>
  <c r="D90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7" i="11"/>
  <c r="D38" i="11"/>
  <c r="D36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F35" i="55"/>
  <c r="E35" i="55"/>
  <c r="F29" i="55"/>
  <c r="E29" i="55"/>
  <c r="F19" i="55"/>
  <c r="E19" i="55"/>
  <c r="F11" i="55"/>
  <c r="E11" i="55"/>
  <c r="G8" i="55" s="1"/>
  <c r="G10" i="55"/>
  <c r="J2" i="55"/>
  <c r="I10" i="55" s="1"/>
  <c r="F2" i="55"/>
  <c r="D2" i="55"/>
  <c r="F35" i="54"/>
  <c r="E35" i="54"/>
  <c r="F29" i="54"/>
  <c r="E29" i="54"/>
  <c r="F19" i="54"/>
  <c r="E19" i="54"/>
  <c r="F11" i="54"/>
  <c r="E11" i="54"/>
  <c r="G8" i="54" s="1"/>
  <c r="G10" i="54"/>
  <c r="G9" i="54"/>
  <c r="J2" i="54"/>
  <c r="H9" i="54" s="1"/>
  <c r="F2" i="54"/>
  <c r="D2" i="54"/>
  <c r="F35" i="53"/>
  <c r="E35" i="53"/>
  <c r="F29" i="53"/>
  <c r="E29" i="53"/>
  <c r="F19" i="53"/>
  <c r="E19" i="53"/>
  <c r="F11" i="53"/>
  <c r="E11" i="53"/>
  <c r="G8" i="53" s="1"/>
  <c r="G10" i="53"/>
  <c r="J2" i="53"/>
  <c r="I10" i="53" s="1"/>
  <c r="F2" i="53"/>
  <c r="D2" i="53"/>
  <c r="F35" i="52"/>
  <c r="E35" i="52"/>
  <c r="F29" i="52"/>
  <c r="E29" i="52"/>
  <c r="F19" i="52"/>
  <c r="E19" i="52"/>
  <c r="F11" i="52"/>
  <c r="E11" i="52"/>
  <c r="G8" i="52" s="1"/>
  <c r="G10" i="52"/>
  <c r="G9" i="52"/>
  <c r="J2" i="52"/>
  <c r="H9" i="52" s="1"/>
  <c r="F2" i="52"/>
  <c r="D2" i="52"/>
  <c r="F35" i="51"/>
  <c r="E35" i="51"/>
  <c r="F29" i="51"/>
  <c r="E29" i="51"/>
  <c r="F19" i="51"/>
  <c r="E19" i="51"/>
  <c r="F11" i="51"/>
  <c r="E11" i="51"/>
  <c r="G8" i="51" s="1"/>
  <c r="G10" i="51"/>
  <c r="J2" i="51"/>
  <c r="I10" i="51" s="1"/>
  <c r="F2" i="51"/>
  <c r="D2" i="51"/>
  <c r="F35" i="50"/>
  <c r="E35" i="50"/>
  <c r="F29" i="50"/>
  <c r="E29" i="50"/>
  <c r="F19" i="50"/>
  <c r="E19" i="50"/>
  <c r="F11" i="50"/>
  <c r="E11" i="50"/>
  <c r="G8" i="50" s="1"/>
  <c r="G10" i="50"/>
  <c r="G9" i="50"/>
  <c r="J2" i="50"/>
  <c r="H9" i="50" s="1"/>
  <c r="F2" i="50"/>
  <c r="D2" i="50"/>
  <c r="F35" i="49"/>
  <c r="E35" i="49"/>
  <c r="D110" i="11" s="1"/>
  <c r="F29" i="49"/>
  <c r="E29" i="49"/>
  <c r="F19" i="49"/>
  <c r="E19" i="49"/>
  <c r="F11" i="49"/>
  <c r="E11" i="49"/>
  <c r="G8" i="49" s="1"/>
  <c r="G10" i="49"/>
  <c r="J2" i="49"/>
  <c r="I10" i="49" s="1"/>
  <c r="F2" i="49"/>
  <c r="D2" i="49"/>
  <c r="F35" i="48"/>
  <c r="E35" i="48"/>
  <c r="F29" i="48"/>
  <c r="E29" i="48"/>
  <c r="F19" i="48"/>
  <c r="E19" i="48"/>
  <c r="F11" i="48"/>
  <c r="E11" i="48"/>
  <c r="G8" i="48" s="1"/>
  <c r="G10" i="48"/>
  <c r="G9" i="48"/>
  <c r="J2" i="48"/>
  <c r="H9" i="48" s="1"/>
  <c r="F2" i="48"/>
  <c r="D2" i="48"/>
  <c r="F35" i="47"/>
  <c r="E35" i="47"/>
  <c r="F29" i="47"/>
  <c r="E29" i="47"/>
  <c r="F19" i="47"/>
  <c r="E19" i="47"/>
  <c r="F11" i="47"/>
  <c r="E11" i="47"/>
  <c r="G8" i="47" s="1"/>
  <c r="G10" i="47"/>
  <c r="J2" i="47"/>
  <c r="I10" i="47" s="1"/>
  <c r="F2" i="47"/>
  <c r="D2" i="47"/>
  <c r="F35" i="46"/>
  <c r="E35" i="46"/>
  <c r="F29" i="46"/>
  <c r="E29" i="46"/>
  <c r="F19" i="46"/>
  <c r="E19" i="46"/>
  <c r="F11" i="46"/>
  <c r="E11" i="46"/>
  <c r="G8" i="46" s="1"/>
  <c r="G10" i="46"/>
  <c r="G9" i="46"/>
  <c r="J2" i="46"/>
  <c r="H9" i="46" s="1"/>
  <c r="F2" i="46"/>
  <c r="D2" i="46"/>
  <c r="F35" i="45"/>
  <c r="E35" i="45"/>
  <c r="F29" i="45"/>
  <c r="E29" i="45"/>
  <c r="F19" i="45"/>
  <c r="E19" i="45"/>
  <c r="F11" i="45"/>
  <c r="E11" i="45"/>
  <c r="G8" i="45" s="1"/>
  <c r="G10" i="45"/>
  <c r="J2" i="45"/>
  <c r="I10" i="45" s="1"/>
  <c r="F2" i="45"/>
  <c r="D2" i="45"/>
  <c r="F35" i="42"/>
  <c r="E35" i="42"/>
  <c r="F29" i="42"/>
  <c r="E29" i="42"/>
  <c r="F19" i="42"/>
  <c r="E19" i="42"/>
  <c r="F11" i="42"/>
  <c r="E11" i="42"/>
  <c r="G8" i="42" s="1"/>
  <c r="G10" i="42"/>
  <c r="J2" i="42"/>
  <c r="I10" i="42" s="1"/>
  <c r="F2" i="42"/>
  <c r="D2" i="42"/>
  <c r="F35" i="41"/>
  <c r="E35" i="41"/>
  <c r="F29" i="41"/>
  <c r="E29" i="41"/>
  <c r="F19" i="41"/>
  <c r="E19" i="41"/>
  <c r="F11" i="41"/>
  <c r="E11" i="41"/>
  <c r="G10" i="41"/>
  <c r="G9" i="41"/>
  <c r="G8" i="41"/>
  <c r="J2" i="41"/>
  <c r="H9" i="41" s="1"/>
  <c r="F2" i="41"/>
  <c r="D2" i="41"/>
  <c r="F35" i="40"/>
  <c r="E35" i="40"/>
  <c r="D101" i="11" s="1"/>
  <c r="F29" i="40"/>
  <c r="E29" i="40"/>
  <c r="F19" i="40"/>
  <c r="E19" i="40"/>
  <c r="F11" i="40"/>
  <c r="E11" i="40"/>
  <c r="G8" i="40" s="1"/>
  <c r="G10" i="40"/>
  <c r="G9" i="40"/>
  <c r="J2" i="40"/>
  <c r="I10" i="40" s="1"/>
  <c r="F2" i="40"/>
  <c r="D2" i="40"/>
  <c r="F35" i="39"/>
  <c r="E35" i="39"/>
  <c r="F29" i="39"/>
  <c r="E29" i="39"/>
  <c r="F19" i="39"/>
  <c r="E19" i="39"/>
  <c r="F11" i="39"/>
  <c r="E11" i="39"/>
  <c r="G10" i="39"/>
  <c r="G9" i="39"/>
  <c r="G8" i="39"/>
  <c r="J2" i="39"/>
  <c r="H10" i="39" s="1"/>
  <c r="F2" i="39"/>
  <c r="D2" i="39"/>
  <c r="F35" i="38"/>
  <c r="E35" i="38"/>
  <c r="F29" i="38"/>
  <c r="E29" i="38"/>
  <c r="F19" i="38"/>
  <c r="E19" i="38"/>
  <c r="F11" i="38"/>
  <c r="E11" i="38"/>
  <c r="G9" i="38" s="1"/>
  <c r="G10" i="38"/>
  <c r="G8" i="38"/>
  <c r="J2" i="38"/>
  <c r="H10" i="38" s="1"/>
  <c r="F2" i="38"/>
  <c r="D2" i="38"/>
  <c r="F35" i="37"/>
  <c r="E35" i="37"/>
  <c r="F29" i="37"/>
  <c r="E29" i="37"/>
  <c r="F19" i="37"/>
  <c r="E19" i="37"/>
  <c r="F11" i="37"/>
  <c r="E11" i="37"/>
  <c r="G8" i="37" s="1"/>
  <c r="G10" i="37"/>
  <c r="J2" i="37"/>
  <c r="H10" i="37" s="1"/>
  <c r="F2" i="37"/>
  <c r="D2" i="37"/>
  <c r="F35" i="36"/>
  <c r="E35" i="36"/>
  <c r="F29" i="36"/>
  <c r="E29" i="36"/>
  <c r="F19" i="36"/>
  <c r="E19" i="36"/>
  <c r="F11" i="36"/>
  <c r="E11" i="36"/>
  <c r="G8" i="36" s="1"/>
  <c r="G10" i="36"/>
  <c r="J2" i="36"/>
  <c r="I10" i="36" s="1"/>
  <c r="F2" i="36"/>
  <c r="D2" i="36"/>
  <c r="F35" i="35"/>
  <c r="E35" i="35"/>
  <c r="F29" i="35"/>
  <c r="E29" i="35"/>
  <c r="F19" i="35"/>
  <c r="E19" i="35"/>
  <c r="F11" i="35"/>
  <c r="E11" i="35"/>
  <c r="G8" i="35" s="1"/>
  <c r="G10" i="35"/>
  <c r="J2" i="35"/>
  <c r="H10" i="35" s="1"/>
  <c r="F2" i="35"/>
  <c r="D2" i="35"/>
  <c r="F35" i="34"/>
  <c r="E35" i="34"/>
  <c r="F29" i="34"/>
  <c r="E29" i="34"/>
  <c r="F19" i="34"/>
  <c r="E19" i="34"/>
  <c r="F11" i="34"/>
  <c r="E11" i="34"/>
  <c r="G8" i="34" s="1"/>
  <c r="G10" i="34"/>
  <c r="J2" i="34"/>
  <c r="I10" i="34" s="1"/>
  <c r="F2" i="34"/>
  <c r="D2" i="34"/>
  <c r="F35" i="33"/>
  <c r="E35" i="33"/>
  <c r="F29" i="33"/>
  <c r="E29" i="33"/>
  <c r="F19" i="33"/>
  <c r="E19" i="33"/>
  <c r="F11" i="33"/>
  <c r="E11" i="33"/>
  <c r="G8" i="33" s="1"/>
  <c r="G10" i="33"/>
  <c r="J2" i="33"/>
  <c r="I10" i="33" s="1"/>
  <c r="F2" i="33"/>
  <c r="D2" i="33"/>
  <c r="F35" i="32"/>
  <c r="E35" i="32"/>
  <c r="F29" i="32"/>
  <c r="E29" i="32"/>
  <c r="F19" i="32"/>
  <c r="E19" i="32"/>
  <c r="F11" i="32"/>
  <c r="E11" i="32"/>
  <c r="G8" i="32" s="1"/>
  <c r="G10" i="32"/>
  <c r="J2" i="32"/>
  <c r="I10" i="32" s="1"/>
  <c r="F2" i="32"/>
  <c r="D2" i="32"/>
  <c r="F35" i="31"/>
  <c r="E35" i="31"/>
  <c r="F29" i="31"/>
  <c r="E29" i="31"/>
  <c r="F19" i="31"/>
  <c r="E19" i="31"/>
  <c r="F11" i="31"/>
  <c r="E11" i="31"/>
  <c r="G8" i="31" s="1"/>
  <c r="G10" i="31"/>
  <c r="J2" i="31"/>
  <c r="I10" i="31" s="1"/>
  <c r="F2" i="31"/>
  <c r="D2" i="31"/>
  <c r="F35" i="30"/>
  <c r="E35" i="30"/>
  <c r="F29" i="30"/>
  <c r="E29" i="30"/>
  <c r="F19" i="30"/>
  <c r="E19" i="30"/>
  <c r="F11" i="30"/>
  <c r="E11" i="30"/>
  <c r="G8" i="30" s="1"/>
  <c r="G10" i="30"/>
  <c r="J2" i="30"/>
  <c r="I10" i="30" s="1"/>
  <c r="F2" i="30"/>
  <c r="D2" i="30"/>
  <c r="F35" i="28"/>
  <c r="E35" i="28"/>
  <c r="F29" i="28"/>
  <c r="E29" i="28"/>
  <c r="F19" i="28"/>
  <c r="E19" i="28"/>
  <c r="F11" i="28"/>
  <c r="E11" i="28"/>
  <c r="G8" i="28" s="1"/>
  <c r="G10" i="28"/>
  <c r="J2" i="28"/>
  <c r="H10" i="28" s="1"/>
  <c r="F2" i="28"/>
  <c r="D2" i="28"/>
  <c r="F35" i="25"/>
  <c r="F11" i="25"/>
  <c r="E11" i="25"/>
  <c r="D8" i="11" s="1"/>
  <c r="G10" i="25"/>
  <c r="D3" i="27"/>
  <c r="G19" i="45" s="1"/>
  <c r="H19" i="45" s="1"/>
  <c r="D4" i="27"/>
  <c r="D5" i="27"/>
  <c r="D6" i="27"/>
  <c r="D7" i="27"/>
  <c r="D23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4" i="27"/>
  <c r="D25" i="27"/>
  <c r="D26" i="27"/>
  <c r="D27" i="27"/>
  <c r="D28" i="27"/>
  <c r="D29" i="27"/>
  <c r="D8" i="27"/>
  <c r="D2" i="27"/>
  <c r="E29" i="25"/>
  <c r="I8" i="45" l="1"/>
  <c r="I19" i="45"/>
  <c r="G19" i="30"/>
  <c r="H19" i="30" s="1"/>
  <c r="I29" i="48"/>
  <c r="I9" i="48"/>
  <c r="H9" i="37"/>
  <c r="I29" i="37"/>
  <c r="I9" i="37"/>
  <c r="H8" i="37"/>
  <c r="G29" i="33"/>
  <c r="H29" i="33" s="1"/>
  <c r="I29" i="46"/>
  <c r="H8" i="49"/>
  <c r="I9" i="46"/>
  <c r="I10" i="35"/>
  <c r="I29" i="52"/>
  <c r="I9" i="52"/>
  <c r="G19" i="39"/>
  <c r="H19" i="39" s="1"/>
  <c r="G19" i="31"/>
  <c r="H19" i="31" s="1"/>
  <c r="G19" i="33"/>
  <c r="H19" i="33" s="1"/>
  <c r="I10" i="41"/>
  <c r="I29" i="50"/>
  <c r="H8" i="34"/>
  <c r="I8" i="37"/>
  <c r="H8" i="51"/>
  <c r="I29" i="54"/>
  <c r="G29" i="37"/>
  <c r="H29" i="37" s="1"/>
  <c r="H8" i="38"/>
  <c r="I9" i="54"/>
  <c r="I8" i="38"/>
  <c r="I19" i="38"/>
  <c r="H9" i="38"/>
  <c r="G29" i="42"/>
  <c r="H29" i="42" s="1"/>
  <c r="I9" i="50"/>
  <c r="H8" i="53"/>
  <c r="G19" i="34"/>
  <c r="H19" i="34" s="1"/>
  <c r="I10" i="37"/>
  <c r="I29" i="38"/>
  <c r="G19" i="40"/>
  <c r="H19" i="40" s="1"/>
  <c r="G29" i="35"/>
  <c r="H29" i="35" s="1"/>
  <c r="I10" i="38"/>
  <c r="I29" i="55"/>
  <c r="H8" i="55"/>
  <c r="I19" i="28"/>
  <c r="G19" i="35"/>
  <c r="H19" i="35" s="1"/>
  <c r="G19" i="36"/>
  <c r="H19" i="36" s="1"/>
  <c r="I8" i="39"/>
  <c r="I19" i="39"/>
  <c r="H8" i="40"/>
  <c r="G19" i="41"/>
  <c r="H19" i="41" s="1"/>
  <c r="G19" i="32"/>
  <c r="H19" i="32" s="1"/>
  <c r="H9" i="28"/>
  <c r="I10" i="28"/>
  <c r="G29" i="28"/>
  <c r="H29" i="28" s="1"/>
  <c r="I8" i="30"/>
  <c r="G29" i="30"/>
  <c r="H29" i="30" s="1"/>
  <c r="I8" i="31"/>
  <c r="I29" i="31"/>
  <c r="H9" i="32"/>
  <c r="G29" i="32"/>
  <c r="H29" i="32" s="1"/>
  <c r="I8" i="33"/>
  <c r="I19" i="33"/>
  <c r="I19" i="34"/>
  <c r="H8" i="35"/>
  <c r="I19" i="36"/>
  <c r="G29" i="38"/>
  <c r="H29" i="38" s="1"/>
  <c r="G29" i="39"/>
  <c r="H29" i="39" s="1"/>
  <c r="I8" i="40"/>
  <c r="I19" i="40"/>
  <c r="I19" i="41"/>
  <c r="H8" i="42"/>
  <c r="G19" i="42"/>
  <c r="H19" i="42" s="1"/>
  <c r="G19" i="46"/>
  <c r="H19" i="46" s="1"/>
  <c r="G19" i="47"/>
  <c r="H19" i="47" s="1"/>
  <c r="G19" i="48"/>
  <c r="H19" i="48" s="1"/>
  <c r="G19" i="49"/>
  <c r="H19" i="49" s="1"/>
  <c r="G19" i="50"/>
  <c r="H19" i="50" s="1"/>
  <c r="G19" i="51"/>
  <c r="H19" i="51" s="1"/>
  <c r="G19" i="52"/>
  <c r="H19" i="52" s="1"/>
  <c r="G19" i="53"/>
  <c r="H19" i="53" s="1"/>
  <c r="G19" i="54"/>
  <c r="H19" i="54" s="1"/>
  <c r="G19" i="55"/>
  <c r="H19" i="55" s="1"/>
  <c r="I29" i="28"/>
  <c r="H8" i="30"/>
  <c r="H8" i="31"/>
  <c r="I8" i="32"/>
  <c r="I19" i="32"/>
  <c r="I29" i="30"/>
  <c r="I9" i="32"/>
  <c r="I11" i="32" s="1"/>
  <c r="I29" i="32"/>
  <c r="H9" i="33"/>
  <c r="G29" i="34"/>
  <c r="H29" i="34" s="1"/>
  <c r="H9" i="35"/>
  <c r="I19" i="35"/>
  <c r="G29" i="36"/>
  <c r="H29" i="36" s="1"/>
  <c r="G19" i="37"/>
  <c r="H19" i="37" s="1"/>
  <c r="H9" i="39"/>
  <c r="I29" i="39"/>
  <c r="G29" i="40"/>
  <c r="H29" i="40" s="1"/>
  <c r="G29" i="41"/>
  <c r="H29" i="41" s="1"/>
  <c r="I8" i="42"/>
  <c r="I19" i="42"/>
  <c r="H8" i="46"/>
  <c r="I19" i="47"/>
  <c r="H8" i="48"/>
  <c r="I19" i="49"/>
  <c r="H8" i="50"/>
  <c r="I19" i="51"/>
  <c r="H8" i="52"/>
  <c r="I19" i="53"/>
  <c r="H8" i="54"/>
  <c r="I19" i="55"/>
  <c r="H8" i="28"/>
  <c r="I19" i="31"/>
  <c r="H8" i="32"/>
  <c r="I19" i="30"/>
  <c r="G29" i="31"/>
  <c r="H29" i="31" s="1"/>
  <c r="G29" i="25"/>
  <c r="I9" i="33"/>
  <c r="I29" i="33"/>
  <c r="I8" i="34"/>
  <c r="I9" i="35"/>
  <c r="H8" i="36"/>
  <c r="H9" i="40"/>
  <c r="I29" i="40"/>
  <c r="I9" i="41"/>
  <c r="H9" i="42"/>
  <c r="H8" i="45"/>
  <c r="G29" i="45"/>
  <c r="H29" i="45" s="1"/>
  <c r="I8" i="46"/>
  <c r="I19" i="46"/>
  <c r="H8" i="47"/>
  <c r="G29" i="47"/>
  <c r="H29" i="47" s="1"/>
  <c r="I8" i="48"/>
  <c r="I19" i="48"/>
  <c r="G29" i="49"/>
  <c r="H29" i="49" s="1"/>
  <c r="I8" i="50"/>
  <c r="I19" i="50"/>
  <c r="G29" i="51"/>
  <c r="H29" i="51" s="1"/>
  <c r="I8" i="52"/>
  <c r="I19" i="52"/>
  <c r="G29" i="53"/>
  <c r="H29" i="53" s="1"/>
  <c r="I8" i="54"/>
  <c r="I19" i="54"/>
  <c r="G29" i="55"/>
  <c r="H29" i="55" s="1"/>
  <c r="H8" i="33"/>
  <c r="G19" i="28"/>
  <c r="H19" i="28" s="1"/>
  <c r="I29" i="35"/>
  <c r="I8" i="36"/>
  <c r="I29" i="36"/>
  <c r="I19" i="37"/>
  <c r="G19" i="38"/>
  <c r="H19" i="38" s="1"/>
  <c r="I10" i="39"/>
  <c r="I29" i="42"/>
  <c r="G29" i="46"/>
  <c r="H29" i="46" s="1"/>
  <c r="G29" i="48"/>
  <c r="H29" i="48" s="1"/>
  <c r="G29" i="50"/>
  <c r="H29" i="50" s="1"/>
  <c r="G29" i="52"/>
  <c r="H29" i="52" s="1"/>
  <c r="G29" i="54"/>
  <c r="H29" i="54" s="1"/>
  <c r="I8" i="47"/>
  <c r="I8" i="49"/>
  <c r="I8" i="51"/>
  <c r="I8" i="53"/>
  <c r="I8" i="55"/>
  <c r="G9" i="45"/>
  <c r="H10" i="46"/>
  <c r="G9" i="47"/>
  <c r="H10" i="48"/>
  <c r="G9" i="49"/>
  <c r="H10" i="50"/>
  <c r="G9" i="51"/>
  <c r="H10" i="52"/>
  <c r="G9" i="53"/>
  <c r="H10" i="54"/>
  <c r="G9" i="55"/>
  <c r="H9" i="45"/>
  <c r="I10" i="46"/>
  <c r="H9" i="47"/>
  <c r="I10" i="48"/>
  <c r="H9" i="49"/>
  <c r="I10" i="50"/>
  <c r="H9" i="51"/>
  <c r="I10" i="52"/>
  <c r="H9" i="53"/>
  <c r="I10" i="54"/>
  <c r="H9" i="55"/>
  <c r="I9" i="45"/>
  <c r="I9" i="47"/>
  <c r="I9" i="49"/>
  <c r="I9" i="51"/>
  <c r="I9" i="53"/>
  <c r="I9" i="55"/>
  <c r="I29" i="45"/>
  <c r="I29" i="47"/>
  <c r="I29" i="49"/>
  <c r="I29" i="51"/>
  <c r="I29" i="53"/>
  <c r="H10" i="45"/>
  <c r="H10" i="47"/>
  <c r="H10" i="49"/>
  <c r="H10" i="51"/>
  <c r="H10" i="53"/>
  <c r="H10" i="55"/>
  <c r="I29" i="41"/>
  <c r="H10" i="41"/>
  <c r="G9" i="42"/>
  <c r="H8" i="41"/>
  <c r="I9" i="42"/>
  <c r="I8" i="41"/>
  <c r="H10" i="42"/>
  <c r="I9" i="40"/>
  <c r="H10" i="40"/>
  <c r="H8" i="39"/>
  <c r="I9" i="39"/>
  <c r="I9" i="38"/>
  <c r="G9" i="37"/>
  <c r="G9" i="36"/>
  <c r="H9" i="36"/>
  <c r="I9" i="36"/>
  <c r="H10" i="36"/>
  <c r="I8" i="35"/>
  <c r="G9" i="35"/>
  <c r="G9" i="34"/>
  <c r="H9" i="34"/>
  <c r="I9" i="34"/>
  <c r="I29" i="34"/>
  <c r="H10" i="34"/>
  <c r="G9" i="33"/>
  <c r="H10" i="33"/>
  <c r="G9" i="32"/>
  <c r="H10" i="32"/>
  <c r="G9" i="31"/>
  <c r="H9" i="31"/>
  <c r="I9" i="31"/>
  <c r="H10" i="31"/>
  <c r="G9" i="30"/>
  <c r="H9" i="30"/>
  <c r="I9" i="30"/>
  <c r="H10" i="30"/>
  <c r="I8" i="28"/>
  <c r="G9" i="28"/>
  <c r="I9" i="28"/>
  <c r="H11" i="52" l="1"/>
  <c r="H11" i="48"/>
  <c r="H11" i="37"/>
  <c r="H11" i="35"/>
  <c r="H11" i="28"/>
  <c r="I11" i="42"/>
  <c r="I11" i="35"/>
  <c r="H11" i="41"/>
  <c r="H11" i="47"/>
  <c r="I11" i="31"/>
  <c r="I11" i="37"/>
  <c r="H11" i="53"/>
  <c r="H11" i="45"/>
  <c r="I11" i="47"/>
  <c r="I11" i="50"/>
  <c r="H11" i="38"/>
  <c r="I11" i="40"/>
  <c r="I11" i="30"/>
  <c r="H11" i="51"/>
  <c r="I11" i="54"/>
  <c r="H11" i="55"/>
  <c r="H11" i="31"/>
  <c r="I11" i="39"/>
  <c r="H11" i="42"/>
  <c r="I11" i="52"/>
  <c r="I11" i="34"/>
  <c r="H11" i="40"/>
  <c r="H11" i="34"/>
  <c r="I11" i="33"/>
  <c r="H11" i="46"/>
  <c r="H11" i="50"/>
  <c r="H11" i="33"/>
  <c r="I11" i="38"/>
  <c r="I11" i="46"/>
  <c r="I11" i="49"/>
  <c r="H11" i="30"/>
  <c r="H11" i="36"/>
  <c r="H11" i="54"/>
  <c r="H11" i="32"/>
  <c r="I11" i="36"/>
  <c r="H11" i="49"/>
  <c r="I11" i="48"/>
  <c r="H11" i="39"/>
  <c r="I11" i="41"/>
  <c r="I11" i="53"/>
  <c r="I11" i="51"/>
  <c r="I11" i="55"/>
  <c r="I11" i="45"/>
  <c r="I11" i="28"/>
  <c r="E35" i="25" l="1"/>
  <c r="F29" i="25"/>
  <c r="F19" i="25"/>
  <c r="E19" i="25"/>
  <c r="G9" i="25"/>
  <c r="G8" i="25"/>
  <c r="J2" i="25"/>
  <c r="F2" i="25"/>
  <c r="D2" i="25"/>
  <c r="E89" i="11"/>
  <c r="D89" i="11"/>
  <c r="I9" i="25" l="1"/>
  <c r="I10" i="25"/>
  <c r="H10" i="25"/>
  <c r="G19" i="25"/>
  <c r="H19" i="25" s="1"/>
  <c r="I19" i="25"/>
  <c r="H29" i="25"/>
  <c r="D62" i="11" s="1"/>
  <c r="I29" i="25"/>
  <c r="I8" i="25"/>
  <c r="H9" i="25"/>
  <c r="H8" i="25"/>
  <c r="E35" i="11" l="1"/>
  <c r="D35" i="11"/>
  <c r="I11" i="25"/>
  <c r="H11" i="25"/>
  <c r="E62" i="11"/>
</calcChain>
</file>

<file path=xl/sharedStrings.xml><?xml version="1.0" encoding="utf-8"?>
<sst xmlns="http://schemas.openxmlformats.org/spreadsheetml/2006/main" count="1334" uniqueCount="59">
  <si>
    <t>Bât. n° :</t>
  </si>
  <si>
    <t>Nom :</t>
  </si>
  <si>
    <t xml:space="preserve"> </t>
  </si>
  <si>
    <t xml:space="preserve">Surf. chauffée: </t>
  </si>
  <si>
    <t>m²</t>
  </si>
  <si>
    <t>Choix de degrés jours :</t>
  </si>
  <si>
    <t>16,5/16,5</t>
  </si>
  <si>
    <t xml:space="preserve">kWh/m² </t>
  </si>
  <si>
    <t xml:space="preserve">Euro/m² </t>
  </si>
  <si>
    <t>Ratio kWh Elec/m²</t>
  </si>
  <si>
    <t>Ratio Euro/m² [TVAC]</t>
  </si>
  <si>
    <t>Electricité</t>
  </si>
  <si>
    <t>kWh/m²</t>
  </si>
  <si>
    <t>Ratio kWh gaz/m² (normalisé)</t>
  </si>
  <si>
    <t>Gaz</t>
  </si>
  <si>
    <t>Ratio kWh fuel/m² (normalisé)</t>
  </si>
  <si>
    <t xml:space="preserve">Fuel </t>
  </si>
  <si>
    <t>m³/m²</t>
  </si>
  <si>
    <t>Ratio m³ eau /m²</t>
  </si>
  <si>
    <t>Eau</t>
  </si>
  <si>
    <t xml:space="preserve">  Surf. chauffée: </t>
  </si>
  <si>
    <t>Energie</t>
  </si>
  <si>
    <t xml:space="preserve"> Elec.</t>
  </si>
  <si>
    <t>kWh</t>
  </si>
  <si>
    <t>Euro [HTVA]</t>
  </si>
  <si>
    <t>Pourcentage</t>
  </si>
  <si>
    <t>Euro/m²</t>
  </si>
  <si>
    <t xml:space="preserve">Jour </t>
  </si>
  <si>
    <t xml:space="preserve">Nuit </t>
  </si>
  <si>
    <t>Mono-horaire</t>
  </si>
  <si>
    <t>Total</t>
  </si>
  <si>
    <t xml:space="preserve"> Gaz</t>
  </si>
  <si>
    <t>kWh Norm. = kWh normalisés 
                  = kWh qui auraient été consommés une année climatique type moyenne</t>
  </si>
  <si>
    <t>Compteur 1</t>
  </si>
  <si>
    <t>Compteur 2</t>
  </si>
  <si>
    <t>Compteur 3</t>
  </si>
  <si>
    <t>Compteur 4</t>
  </si>
  <si>
    <t>Compteur 5</t>
  </si>
  <si>
    <t>kWh Norm.</t>
  </si>
  <si>
    <t>kWh Norm./m²</t>
  </si>
  <si>
    <t xml:space="preserve">Total </t>
  </si>
  <si>
    <t xml:space="preserve"> Fuel </t>
  </si>
  <si>
    <t>litres</t>
  </si>
  <si>
    <t>Jauge 01/01</t>
  </si>
  <si>
    <t>Livraison 1</t>
  </si>
  <si>
    <t>Livraison 2</t>
  </si>
  <si>
    <t xml:space="preserve">Pouvoir calorifique du Fuel : </t>
  </si>
  <si>
    <t>Livraison 3</t>
  </si>
  <si>
    <t>Livraison 4</t>
  </si>
  <si>
    <t>Livraison 5</t>
  </si>
  <si>
    <t>Jauge 31/12</t>
  </si>
  <si>
    <t xml:space="preserve">Eau </t>
  </si>
  <si>
    <t>m³</t>
  </si>
  <si>
    <t>Degrés jours</t>
  </si>
  <si>
    <t>15/15</t>
  </si>
  <si>
    <t>degré jour normaux</t>
  </si>
  <si>
    <t xml:space="preserve">Les degrés jours normaux  sont  la  moyenne des degrés jours des 30 dernières années (de 1986 à 2015). Cette  moyenne est revue par l'IRM tous les 5 ans </t>
  </si>
  <si>
    <t>Modifications avril 2023 - ICEDD</t>
  </si>
  <si>
    <r>
      <rPr>
        <sz val="11"/>
        <rFont val="Calibri"/>
        <family val="2"/>
        <scheme val="minor"/>
      </rPr>
      <t>Mise à jour de valeurs, logo, coûts, etc :</t>
    </r>
    <r>
      <rPr>
        <sz val="10"/>
        <rFont val="Calibri"/>
        <family val="2"/>
        <scheme val="minor"/>
      </rPr>
      <t xml:space="preserve">
- Possibilité d'aller jusque 2030
</t>
    </r>
    <r>
      <rPr>
        <sz val="11"/>
        <rFont val="Calibri"/>
        <family val="2"/>
        <scheme val="minor"/>
      </rPr>
      <t>Nouvelles fonctionnalités</t>
    </r>
    <r>
      <rPr>
        <sz val="10"/>
        <rFont val="Calibri"/>
        <family val="2"/>
        <scheme val="minor"/>
      </rPr>
      <t xml:space="preserve"> :
- La quantité de gaz était exprimée en m³ --&gt; changement pour kWh pour éviter des problèmes liés à la conversion progressive au gaz riche
- Décomposition jour/nuit pour l'électricité si compteur mono horaire 
- Les degrés jours devaient être encodés manuellement, ajout d'un onglet avec une base de donnée (il manque la valeur pour 2005 des DJ 15/15)
</t>
    </r>
    <r>
      <rPr>
        <sz val="11"/>
        <rFont val="Calibri"/>
        <family val="2"/>
        <scheme val="minor"/>
      </rPr>
      <t>Améliorations diverses :</t>
    </r>
    <r>
      <rPr>
        <sz val="10"/>
        <rFont val="Calibri"/>
        <family val="2"/>
        <scheme val="minor"/>
      </rPr>
      <t xml:space="preserve">
- Retiré la fonctionnalité des factures de téléphone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</si>
</sst>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4">
    <font>
      <sz val="10"/>
      <name val="Arial"/>
      <charset val="134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Montserrat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B838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1" fillId="0" borderId="0" xfId="0" applyFont="1" applyAlignment="1">
      <alignment horizontal="left"/>
    </xf>
    <xf numFmtId="0" fontId="3" fillId="2" borderId="2" xfId="0" applyFont="1" applyFill="1" applyBorder="1"/>
    <xf numFmtId="0" fontId="0" fillId="0" borderId="1" xfId="0" applyBorder="1" applyAlignment="1">
      <alignment horizontal="left"/>
    </xf>
    <xf numFmtId="0" fontId="3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6" borderId="7" xfId="0" applyFont="1" applyFill="1" applyBorder="1"/>
    <xf numFmtId="0" fontId="6" fillId="6" borderId="8" xfId="0" applyFont="1" applyFill="1" applyBorder="1" applyAlignment="1">
      <alignment horizontal="center"/>
    </xf>
    <xf numFmtId="3" fontId="6" fillId="6" borderId="9" xfId="0" applyNumberFormat="1" applyFont="1" applyFill="1" applyBorder="1" applyAlignment="1">
      <alignment horizontal="center"/>
    </xf>
    <xf numFmtId="0" fontId="2" fillId="7" borderId="5" xfId="0" applyFont="1" applyFill="1" applyBorder="1"/>
    <xf numFmtId="3" fontId="7" fillId="8" borderId="2" xfId="0" applyNumberFormat="1" applyFont="1" applyFill="1" applyBorder="1"/>
    <xf numFmtId="9" fontId="2" fillId="0" borderId="2" xfId="0" applyNumberFormat="1" applyFont="1" applyBorder="1"/>
    <xf numFmtId="1" fontId="4" fillId="2" borderId="2" xfId="0" applyNumberFormat="1" applyFont="1" applyFill="1" applyBorder="1"/>
    <xf numFmtId="3" fontId="7" fillId="8" borderId="11" xfId="0" applyNumberFormat="1" applyFont="1" applyFill="1" applyBorder="1"/>
    <xf numFmtId="0" fontId="1" fillId="7" borderId="13" xfId="0" applyFont="1" applyFill="1" applyBorder="1"/>
    <xf numFmtId="3" fontId="3" fillId="2" borderId="14" xfId="0" applyNumberFormat="1" applyFont="1" applyFill="1" applyBorder="1"/>
    <xf numFmtId="3" fontId="3" fillId="2" borderId="15" xfId="0" applyNumberFormat="1" applyFont="1" applyFill="1" applyBorder="1"/>
    <xf numFmtId="0" fontId="2" fillId="0" borderId="16" xfId="0" applyFont="1" applyBorder="1"/>
    <xf numFmtId="1" fontId="3" fillId="2" borderId="14" xfId="0" applyNumberFormat="1" applyFont="1" applyFill="1" applyBorder="1"/>
    <xf numFmtId="3" fontId="2" fillId="0" borderId="0" xfId="0" applyNumberFormat="1" applyFont="1"/>
    <xf numFmtId="0" fontId="1" fillId="5" borderId="17" xfId="0" applyFont="1" applyFill="1" applyBorder="1"/>
    <xf numFmtId="0" fontId="5" fillId="6" borderId="18" xfId="0" applyFont="1" applyFill="1" applyBorder="1"/>
    <xf numFmtId="3" fontId="6" fillId="6" borderId="8" xfId="0" applyNumberFormat="1" applyFont="1" applyFill="1" applyBorder="1" applyAlignment="1">
      <alignment horizontal="center"/>
    </xf>
    <xf numFmtId="0" fontId="2" fillId="5" borderId="19" xfId="0" applyFont="1" applyFill="1" applyBorder="1"/>
    <xf numFmtId="0" fontId="2" fillId="7" borderId="20" xfId="0" applyFont="1" applyFill="1" applyBorder="1"/>
    <xf numFmtId="0" fontId="7" fillId="0" borderId="0" xfId="0" applyFont="1"/>
    <xf numFmtId="0" fontId="2" fillId="7" borderId="21" xfId="0" applyFont="1" applyFill="1" applyBorder="1"/>
    <xf numFmtId="3" fontId="7" fillId="8" borderId="6" xfId="0" applyNumberFormat="1" applyFont="1" applyFill="1" applyBorder="1"/>
    <xf numFmtId="0" fontId="4" fillId="0" borderId="0" xfId="0" applyFont="1"/>
    <xf numFmtId="0" fontId="2" fillId="7" borderId="22" xfId="0" applyFont="1" applyFill="1" applyBorder="1"/>
    <xf numFmtId="3" fontId="7" fillId="8" borderId="23" xfId="0" applyNumberFormat="1" applyFont="1" applyFill="1" applyBorder="1"/>
    <xf numFmtId="0" fontId="6" fillId="6" borderId="24" xfId="0" applyFont="1" applyFill="1" applyBorder="1" applyAlignment="1">
      <alignment horizontal="center"/>
    </xf>
    <xf numFmtId="0" fontId="2" fillId="5" borderId="25" xfId="0" applyFont="1" applyFill="1" applyBorder="1"/>
    <xf numFmtId="0" fontId="1" fillId="7" borderId="26" xfId="0" applyFont="1" applyFill="1" applyBorder="1"/>
    <xf numFmtId="0" fontId="2" fillId="6" borderId="18" xfId="0" applyFont="1" applyFill="1" applyBorder="1"/>
    <xf numFmtId="3" fontId="7" fillId="8" borderId="3" xfId="0" applyNumberFormat="1" applyFont="1" applyFill="1" applyBorder="1"/>
    <xf numFmtId="3" fontId="7" fillId="0" borderId="2" xfId="0" applyNumberFormat="1" applyFont="1" applyBorder="1"/>
    <xf numFmtId="3" fontId="2" fillId="8" borderId="2" xfId="0" applyNumberFormat="1" applyFont="1" applyFill="1" applyBorder="1"/>
    <xf numFmtId="3" fontId="7" fillId="0" borderId="11" xfId="0" applyNumberFormat="1" applyFont="1" applyBorder="1"/>
    <xf numFmtId="0" fontId="6" fillId="6" borderId="18" xfId="0" applyFont="1" applyFill="1" applyBorder="1"/>
    <xf numFmtId="3" fontId="6" fillId="6" borderId="7" xfId="0" applyNumberFormat="1" applyFont="1" applyFill="1" applyBorder="1" applyAlignment="1">
      <alignment horizontal="center"/>
    </xf>
    <xf numFmtId="3" fontId="7" fillId="8" borderId="28" xfId="0" applyNumberFormat="1" applyFont="1" applyFill="1" applyBorder="1"/>
    <xf numFmtId="3" fontId="7" fillId="8" borderId="29" xfId="0" applyNumberFormat="1" applyFont="1" applyFill="1" applyBorder="1"/>
    <xf numFmtId="3" fontId="3" fillId="2" borderId="30" xfId="0" applyNumberFormat="1" applyFont="1" applyFill="1" applyBorder="1"/>
    <xf numFmtId="3" fontId="3" fillId="0" borderId="0" xfId="0" applyNumberFormat="1" applyFont="1"/>
    <xf numFmtId="3" fontId="3" fillId="2" borderId="2" xfId="0" applyNumberFormat="1" applyFont="1" applyFill="1" applyBorder="1"/>
    <xf numFmtId="0" fontId="6" fillId="6" borderId="9" xfId="0" applyFont="1" applyFill="1" applyBorder="1" applyAlignment="1">
      <alignment horizontal="center"/>
    </xf>
    <xf numFmtId="164" fontId="4" fillId="2" borderId="28" xfId="0" applyNumberFormat="1" applyFont="1" applyFill="1" applyBorder="1"/>
    <xf numFmtId="164" fontId="3" fillId="2" borderId="30" xfId="0" applyNumberFormat="1" applyFont="1" applyFill="1" applyBorder="1"/>
    <xf numFmtId="0" fontId="6" fillId="6" borderId="31" xfId="0" applyFont="1" applyFill="1" applyBorder="1" applyAlignment="1">
      <alignment horizontal="center"/>
    </xf>
    <xf numFmtId="164" fontId="2" fillId="0" borderId="0" xfId="0" applyNumberFormat="1" applyFont="1"/>
    <xf numFmtId="164" fontId="4" fillId="0" borderId="0" xfId="0" applyNumberFormat="1" applyFont="1"/>
    <xf numFmtId="164" fontId="6" fillId="6" borderId="31" xfId="0" applyNumberFormat="1" applyFont="1" applyFill="1" applyBorder="1" applyAlignment="1">
      <alignment horizontal="center"/>
    </xf>
    <xf numFmtId="3" fontId="6" fillId="6" borderId="2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3" fontId="2" fillId="11" borderId="0" xfId="0" applyNumberFormat="1" applyFont="1" applyFill="1" applyAlignment="1">
      <alignment horizontal="center" vertical="center"/>
    </xf>
    <xf numFmtId="165" fontId="2" fillId="12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64" fontId="2" fillId="12" borderId="0" xfId="0" applyNumberFormat="1" applyFont="1" applyFill="1" applyAlignment="1">
      <alignment horizontal="center" vertical="center"/>
    </xf>
    <xf numFmtId="3" fontId="8" fillId="8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4" fillId="6" borderId="32" xfId="0" applyFont="1" applyFill="1" applyBorder="1" applyAlignment="1">
      <alignment horizontal="left"/>
    </xf>
    <xf numFmtId="0" fontId="15" fillId="6" borderId="32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13" borderId="34" xfId="0" applyFont="1" applyFill="1" applyBorder="1" applyAlignment="1">
      <alignment horizontal="center" vertical="center"/>
    </xf>
    <xf numFmtId="1" fontId="17" fillId="10" borderId="34" xfId="0" applyNumberFormat="1" applyFont="1" applyFill="1" applyBorder="1" applyAlignment="1">
      <alignment horizontal="center"/>
    </xf>
    <xf numFmtId="1" fontId="17" fillId="10" borderId="35" xfId="0" applyNumberFormat="1" applyFont="1" applyFill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0" fontId="16" fillId="3" borderId="37" xfId="0" applyFont="1" applyFill="1" applyBorder="1" applyAlignment="1">
      <alignment horizontal="center" vertical="center"/>
    </xf>
    <xf numFmtId="1" fontId="18" fillId="7" borderId="37" xfId="0" applyNumberFormat="1" applyFont="1" applyFill="1" applyBorder="1" applyAlignment="1">
      <alignment horizontal="center"/>
    </xf>
    <xf numFmtId="1" fontId="18" fillId="7" borderId="38" xfId="0" applyNumberFormat="1" applyFont="1" applyFill="1" applyBorder="1" applyAlignment="1">
      <alignment horizontal="center"/>
    </xf>
    <xf numFmtId="1" fontId="18" fillId="7" borderId="39" xfId="0" applyNumberFormat="1" applyFont="1" applyFill="1" applyBorder="1" applyAlignment="1">
      <alignment horizontal="center"/>
    </xf>
    <xf numFmtId="1" fontId="18" fillId="7" borderId="40" xfId="0" applyNumberFormat="1" applyFont="1" applyFill="1" applyBorder="1" applyAlignment="1">
      <alignment horizontal="center"/>
    </xf>
    <xf numFmtId="1" fontId="18" fillId="10" borderId="39" xfId="0" applyNumberFormat="1" applyFont="1" applyFill="1" applyBorder="1" applyAlignment="1">
      <alignment horizontal="center"/>
    </xf>
    <xf numFmtId="1" fontId="18" fillId="10" borderId="40" xfId="0" applyNumberFormat="1" applyFont="1" applyFill="1" applyBorder="1" applyAlignment="1">
      <alignment horizontal="center"/>
    </xf>
    <xf numFmtId="0" fontId="16" fillId="3" borderId="41" xfId="0" applyFont="1" applyFill="1" applyBorder="1" applyAlignment="1">
      <alignment horizontal="center" vertical="center"/>
    </xf>
    <xf numFmtId="1" fontId="18" fillId="10" borderId="41" xfId="0" applyNumberFormat="1" applyFont="1" applyFill="1" applyBorder="1" applyAlignment="1">
      <alignment horizontal="center"/>
    </xf>
    <xf numFmtId="1" fontId="18" fillId="10" borderId="42" xfId="0" applyNumberFormat="1" applyFont="1" applyFill="1" applyBorder="1" applyAlignment="1">
      <alignment horizontal="center"/>
    </xf>
    <xf numFmtId="1" fontId="18" fillId="0" borderId="43" xfId="0" applyNumberFormat="1" applyFont="1" applyBorder="1" applyAlignment="1">
      <alignment horizontal="center"/>
    </xf>
    <xf numFmtId="3" fontId="7" fillId="8" borderId="14" xfId="0" applyNumberFormat="1" applyFont="1" applyFill="1" applyBorder="1"/>
    <xf numFmtId="3" fontId="7" fillId="8" borderId="15" xfId="0" applyNumberFormat="1" applyFont="1" applyFill="1" applyBorder="1"/>
    <xf numFmtId="164" fontId="4" fillId="2" borderId="30" xfId="0" applyNumberFormat="1" applyFont="1" applyFill="1" applyBorder="1"/>
    <xf numFmtId="1" fontId="4" fillId="2" borderId="13" xfId="0" applyNumberFormat="1" applyFont="1" applyFill="1" applyBorder="1"/>
    <xf numFmtId="9" fontId="2" fillId="0" borderId="6" xfId="0" applyNumberFormat="1" applyFont="1" applyBorder="1"/>
    <xf numFmtId="0" fontId="5" fillId="6" borderId="8" xfId="0" applyFont="1" applyFill="1" applyBorder="1" applyAlignment="1">
      <alignment horizontal="center"/>
    </xf>
    <xf numFmtId="0" fontId="6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/>
    <xf numFmtId="0" fontId="22" fillId="0" borderId="0" xfId="0" applyFont="1" applyAlignment="1">
      <alignment wrapText="1"/>
    </xf>
    <xf numFmtId="0" fontId="8" fillId="8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4" borderId="6" xfId="0" applyFont="1" applyFill="1" applyBorder="1" applyAlignment="1">
      <alignment vertical="center" textRotation="90"/>
    </xf>
    <xf numFmtId="0" fontId="11" fillId="4" borderId="10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 textRotation="90"/>
    </xf>
    <xf numFmtId="0" fontId="11" fillId="4" borderId="12" xfId="0" applyFont="1" applyFill="1" applyBorder="1" applyAlignment="1">
      <alignment vertical="center" textRotation="90"/>
    </xf>
    <xf numFmtId="0" fontId="12" fillId="9" borderId="6" xfId="0" applyFont="1" applyFill="1" applyBorder="1" applyAlignment="1">
      <alignment vertical="center" textRotation="90"/>
    </xf>
    <xf numFmtId="0" fontId="13" fillId="9" borderId="10" xfId="0" applyFont="1" applyFill="1" applyBorder="1" applyAlignment="1">
      <alignment vertical="center" textRotation="90"/>
    </xf>
    <xf numFmtId="0" fontId="13" fillId="9" borderId="12" xfId="0" applyFont="1" applyFill="1" applyBorder="1" applyAlignment="1">
      <alignment vertical="center" textRotation="90"/>
    </xf>
    <xf numFmtId="0" fontId="1" fillId="0" borderId="0" xfId="0" applyFont="1" applyAlignment="1">
      <alignment horizontal="left"/>
    </xf>
    <xf numFmtId="0" fontId="8" fillId="9" borderId="6" xfId="0" applyFont="1" applyFill="1" applyBorder="1" applyAlignment="1">
      <alignment textRotation="90"/>
    </xf>
    <xf numFmtId="0" fontId="0" fillId="0" borderId="10" xfId="0" applyBorder="1"/>
    <xf numFmtId="0" fontId="0" fillId="0" borderId="12" xfId="0" applyBorder="1"/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0" fontId="3" fillId="4" borderId="6" xfId="0" applyFont="1" applyFill="1" applyBorder="1" applyAlignment="1">
      <alignment textRotation="90"/>
    </xf>
    <xf numFmtId="0" fontId="2" fillId="4" borderId="10" xfId="0" applyFont="1" applyFill="1" applyBorder="1"/>
    <xf numFmtId="0" fontId="2" fillId="4" borderId="12" xfId="0" applyFont="1" applyFill="1" applyBorder="1"/>
    <xf numFmtId="0" fontId="1" fillId="5" borderId="6" xfId="0" applyFont="1" applyFill="1" applyBorder="1" applyAlignment="1">
      <alignment horizontal="left" vertical="top"/>
    </xf>
    <xf numFmtId="0" fontId="0" fillId="5" borderId="10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1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BB83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540321589019694E-2"/>
          <c:y val="0.100000651045905"/>
          <c:w val="0.88686289430117704"/>
          <c:h val="0.746671527809426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Récap!$C$8:$C$33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Récap!$D$8:$D$33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A-484E-8288-E7C28F870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91088"/>
        <c:axId val="170793440"/>
      </c:barChart>
      <c:catAx>
        <c:axId val="17079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170793440"/>
        <c:crosses val="autoZero"/>
        <c:auto val="1"/>
        <c:lblAlgn val="ctr"/>
        <c:lblOffset val="100"/>
        <c:tickLblSkip val="2"/>
        <c:noMultiLvlLbl val="0"/>
      </c:catAx>
      <c:valAx>
        <c:axId val="170793440"/>
        <c:scaling>
          <c:orientation val="minMax"/>
          <c:max val="5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1707910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en-US" sz="8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14472556927"/>
          <c:y val="9.9338069568985304E-2"/>
          <c:w val="0.87500152588156699"/>
          <c:h val="0.74834679075302302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Récap!$C$8:$C$33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Récap!$E$8:$E$33</c:f>
              <c:numCache>
                <c:formatCode>#,##0.0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3-4C35-B1D3-E270F3094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92656"/>
        <c:axId val="170789912"/>
      </c:barChart>
      <c:catAx>
        <c:axId val="17079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170789912"/>
        <c:crosses val="autoZero"/>
        <c:auto val="1"/>
        <c:lblAlgn val="ctr"/>
        <c:lblOffset val="100"/>
        <c:tickLblSkip val="2"/>
        <c:noMultiLvlLbl val="0"/>
      </c:catAx>
      <c:valAx>
        <c:axId val="170789912"/>
        <c:scaling>
          <c:orientation val="minMax"/>
          <c:max val="5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170792656"/>
        <c:crosses val="autoZero"/>
        <c:crossBetween val="between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en-US" sz="8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33784010083"/>
          <c:y val="9.9338069568985304E-2"/>
          <c:w val="0.86642752007333002"/>
          <c:h val="0.748346790753023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Récap!$C$35:$C$60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Récap!$D$35:$D$60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F-44DE-AC6E-1BFC4E4D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183384"/>
        <c:axId val="510182600"/>
      </c:barChart>
      <c:catAx>
        <c:axId val="51018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510182600"/>
        <c:crosses val="autoZero"/>
        <c:auto val="1"/>
        <c:lblAlgn val="ctr"/>
        <c:lblOffset val="100"/>
        <c:tickLblSkip val="2"/>
        <c:noMultiLvlLbl val="0"/>
      </c:catAx>
      <c:valAx>
        <c:axId val="510182600"/>
        <c:scaling>
          <c:orientation val="minMax"/>
          <c:max val="25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510183384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en-US" sz="8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7165278259799"/>
          <c:y val="9.8684210526315805E-2"/>
          <c:w val="0.85714435188398397"/>
          <c:h val="0.7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Récap!$C$35:$C$60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Récap!$E$35:$E$60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B-44DF-AD93-23CE4BAA2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190048"/>
        <c:axId val="510184952"/>
      </c:barChart>
      <c:catAx>
        <c:axId val="51019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510184952"/>
        <c:crosses val="autoZero"/>
        <c:auto val="1"/>
        <c:lblAlgn val="ctr"/>
        <c:lblOffset val="100"/>
        <c:tickLblSkip val="2"/>
        <c:noMultiLvlLbl val="0"/>
      </c:catAx>
      <c:valAx>
        <c:axId val="510184952"/>
        <c:scaling>
          <c:orientation val="minMax"/>
          <c:max val="1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510190048"/>
        <c:crosses val="autoZero"/>
        <c:crossBetween val="between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en-US" sz="8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143043985498"/>
          <c:y val="8.6092993626453895E-2"/>
          <c:w val="0.87857296068108404"/>
          <c:h val="0.761591866695554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Récap!$C$62:$C$87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Récap!$D$62:$D$87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8-4227-A38D-DD7622EB2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185344"/>
        <c:axId val="510184560"/>
      </c:barChart>
      <c:catAx>
        <c:axId val="5101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510184560"/>
        <c:crosses val="autoZero"/>
        <c:auto val="1"/>
        <c:lblAlgn val="ctr"/>
        <c:lblOffset val="100"/>
        <c:tickLblSkip val="2"/>
        <c:noMultiLvlLbl val="0"/>
      </c:catAx>
      <c:valAx>
        <c:axId val="510184560"/>
        <c:scaling>
          <c:orientation val="minMax"/>
          <c:max val="25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510185344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en-US" sz="8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113879003559"/>
          <c:y val="9.9338069568985304E-2"/>
          <c:w val="0.85765124555160099"/>
          <c:h val="0.74834679075302302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Récap!$C$62:$C$87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Récap!$E$62:$E$87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8-409C-A3F2-4C3E8872F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183776"/>
        <c:axId val="510186520"/>
      </c:barChart>
      <c:catAx>
        <c:axId val="51018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510186520"/>
        <c:crosses val="autoZero"/>
        <c:auto val="1"/>
        <c:lblAlgn val="ctr"/>
        <c:lblOffset val="100"/>
        <c:tickLblSkip val="2"/>
        <c:noMultiLvlLbl val="0"/>
      </c:catAx>
      <c:valAx>
        <c:axId val="510186520"/>
        <c:scaling>
          <c:orientation val="minMax"/>
          <c:max val="1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510183776"/>
        <c:crosses val="autoZero"/>
        <c:crossBetween val="between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en-US" sz="8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89246210022"/>
          <c:y val="9.8039841451193904E-2"/>
          <c:w val="0.87591396968017499"/>
          <c:h val="0.7516387844591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Récap!$C$89:$C$114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Récap!$D$89:$D$114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3-4D74-842E-8E15A7585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186912"/>
        <c:axId val="510182992"/>
      </c:barChart>
      <c:catAx>
        <c:axId val="5101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510182992"/>
        <c:crosses val="autoZero"/>
        <c:auto val="1"/>
        <c:lblAlgn val="ctr"/>
        <c:lblOffset val="100"/>
        <c:tickLblSkip val="2"/>
        <c:noMultiLvlLbl val="0"/>
      </c:catAx>
      <c:valAx>
        <c:axId val="510182992"/>
        <c:scaling>
          <c:orientation val="minMax"/>
          <c:max val="2.5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510186912"/>
        <c:crosses val="autoZero"/>
        <c:crossBetween val="between"/>
        <c:majorUnit val="0.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en-US" sz="8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61565836299"/>
          <c:y val="9.7402906233849396E-2"/>
          <c:w val="0.87544483985765098"/>
          <c:h val="0.75324914154176903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Récap!$C$89:$C$114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Récap!$E$89:$E$114</c:f>
              <c:numCache>
                <c:formatCode>#,##0.0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B-4B3A-9183-45E8C8E5B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189264"/>
        <c:axId val="510187696"/>
      </c:barChart>
      <c:catAx>
        <c:axId val="51018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510187696"/>
        <c:crosses val="autoZero"/>
        <c:auto val="1"/>
        <c:lblAlgn val="ctr"/>
        <c:lblOffset val="100"/>
        <c:tickLblSkip val="2"/>
        <c:noMultiLvlLbl val="0"/>
      </c:catAx>
      <c:valAx>
        <c:axId val="510187696"/>
        <c:scaling>
          <c:orientation val="minMax"/>
          <c:max val="2.5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fr-FR"/>
          </a:p>
        </c:txPr>
        <c:crossAx val="510189264"/>
        <c:crosses val="autoZero"/>
        <c:crossBetween val="between"/>
        <c:majorUnit val="0.5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en-US" sz="8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1763607</xdr:colOff>
      <xdr:row>4</xdr:row>
      <xdr:rowOff>116840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F0C5E734-C6A7-4261-803C-D4596E1B5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0"/>
          <a:ext cx="1763607" cy="7645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1144C475-5B42-410D-974B-CFC890A0C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6075" cy="7645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6F596ED7-872F-4928-97AF-117F625B3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6075" cy="7645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1C492F33-E42A-43E6-9351-45AD16E98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6075" cy="7645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900B3A84-9425-429E-885C-CC4C36698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6075" cy="7645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120650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E1DD7ACE-7E90-4964-A017-57085611A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FD99B66C-6322-4155-A283-2CB29BADE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14F1E1A9-13E7-466B-B529-39A6A0CF7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120650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74216942-DF73-4926-A538-AF1E611C2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120650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136A0B9F-5859-46D4-B38A-55DF7A144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120650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2286470-314C-40D1-B1E1-2EEEFE5C1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9525</xdr:rowOff>
    </xdr:from>
    <xdr:to>
      <xdr:col>11</xdr:col>
      <xdr:colOff>342900</xdr:colOff>
      <xdr:row>33</xdr:row>
      <xdr:rowOff>9525</xdr:rowOff>
    </xdr:to>
    <xdr:graphicFrame macro="">
      <xdr:nvGraphicFramePr>
        <xdr:cNvPr id="1026" name="Graphiqu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381001</xdr:colOff>
      <xdr:row>7</xdr:row>
      <xdr:rowOff>9525</xdr:rowOff>
    </xdr:from>
    <xdr:to>
      <xdr:col>18</xdr:col>
      <xdr:colOff>9526</xdr:colOff>
      <xdr:row>33</xdr:row>
      <xdr:rowOff>19050</xdr:rowOff>
    </xdr:to>
    <xdr:graphicFrame macro="">
      <xdr:nvGraphicFramePr>
        <xdr:cNvPr id="1027" name="Graphiqu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95250</xdr:colOff>
      <xdr:row>34</xdr:row>
      <xdr:rowOff>6350</xdr:rowOff>
    </xdr:from>
    <xdr:to>
      <xdr:col>11</xdr:col>
      <xdr:colOff>390525</xdr:colOff>
      <xdr:row>60</xdr:row>
      <xdr:rowOff>19050</xdr:rowOff>
    </xdr:to>
    <xdr:graphicFrame macro="">
      <xdr:nvGraphicFramePr>
        <xdr:cNvPr id="1028" name="Graphiqu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361950</xdr:colOff>
      <xdr:row>34</xdr:row>
      <xdr:rowOff>6350</xdr:rowOff>
    </xdr:from>
    <xdr:to>
      <xdr:col>18</xdr:col>
      <xdr:colOff>38100</xdr:colOff>
      <xdr:row>60</xdr:row>
      <xdr:rowOff>25400</xdr:rowOff>
    </xdr:to>
    <xdr:graphicFrame macro="">
      <xdr:nvGraphicFramePr>
        <xdr:cNvPr id="1029" name="Graphiqu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57150</xdr:colOff>
      <xdr:row>61</xdr:row>
      <xdr:rowOff>0</xdr:rowOff>
    </xdr:from>
    <xdr:to>
      <xdr:col>11</xdr:col>
      <xdr:colOff>333375</xdr:colOff>
      <xdr:row>87</xdr:row>
      <xdr:rowOff>6350</xdr:rowOff>
    </xdr:to>
    <xdr:graphicFrame macro="">
      <xdr:nvGraphicFramePr>
        <xdr:cNvPr id="1030" name="Graphiqu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349250</xdr:colOff>
      <xdr:row>60</xdr:row>
      <xdr:rowOff>234950</xdr:rowOff>
    </xdr:from>
    <xdr:to>
      <xdr:col>18</xdr:col>
      <xdr:colOff>19050</xdr:colOff>
      <xdr:row>87</xdr:row>
      <xdr:rowOff>0</xdr:rowOff>
    </xdr:to>
    <xdr:graphicFrame macro="">
      <xdr:nvGraphicFramePr>
        <xdr:cNvPr id="1031" name="Graphiqu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101600</xdr:colOff>
      <xdr:row>87</xdr:row>
      <xdr:rowOff>263525</xdr:rowOff>
    </xdr:from>
    <xdr:to>
      <xdr:col>11</xdr:col>
      <xdr:colOff>295275</xdr:colOff>
      <xdr:row>114</xdr:row>
      <xdr:rowOff>0</xdr:rowOff>
    </xdr:to>
    <xdr:graphicFrame macro="">
      <xdr:nvGraphicFramePr>
        <xdr:cNvPr id="1032" name="Graphiqu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301625</xdr:colOff>
      <xdr:row>87</xdr:row>
      <xdr:rowOff>263525</xdr:rowOff>
    </xdr:from>
    <xdr:to>
      <xdr:col>18</xdr:col>
      <xdr:colOff>0</xdr:colOff>
      <xdr:row>114</xdr:row>
      <xdr:rowOff>0</xdr:rowOff>
    </xdr:to>
    <xdr:graphicFrame macro="">
      <xdr:nvGraphicFramePr>
        <xdr:cNvPr id="1033" name="Graphiqu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187325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4300" y="0"/>
          <a:ext cx="1555750" cy="7645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120650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F702BB8-8A12-4F94-9CD5-7C13701C8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120650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897A2BCF-562E-4973-BFCE-8441B2463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120650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13606D54-3453-4E6A-A457-C81CB47B9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120650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93A87C6-CC47-41A2-AE35-6B3DEBC78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120650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7A381457-4033-48D3-906E-4D6EED51D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120650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B94FFC0D-1D6B-463D-A615-EB060EDF9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120650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536DCE8D-281E-4D34-BA40-44FEEEFD1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120650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560373D2-177F-47AF-B5E8-6060019D3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9250" cy="76454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1555750" cy="76454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7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E6242AD-1655-4A0E-A160-EFE8850857CC}"/>
            </a:ext>
          </a:extLst>
        </xdr:cNvPr>
        <xdr:cNvSpPr txBox="1"/>
      </xdr:nvSpPr>
      <xdr:spPr>
        <a:xfrm>
          <a:off x="3921125" y="15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BE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1549400</xdr:colOff>
      <xdr:row>0</xdr:row>
      <xdr:rowOff>764540</xdr:rowOff>
    </xdr:to>
    <xdr:pic>
      <xdr:nvPicPr>
        <xdr:cNvPr id="4" name="Picture 3" descr="logo">
          <a:extLst>
            <a:ext uri="{FF2B5EF4-FFF2-40B4-BE49-F238E27FC236}">
              <a16:creationId xmlns:a16="http://schemas.microsoft.com/office/drawing/2014/main" id="{B4325B64-258C-41FD-B7B9-2187DEE39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9400" cy="764540"/>
        </a:xfrm>
        <a:prstGeom prst="rect">
          <a:avLst/>
        </a:prstGeom>
      </xdr:spPr>
    </xdr:pic>
    <xdr:clientData/>
  </xdr:twoCellAnchor>
  <xdr:oneCellAnchor>
    <xdr:from>
      <xdr:col>2</xdr:col>
      <xdr:colOff>200025</xdr:colOff>
      <xdr:row>2</xdr:row>
      <xdr:rowOff>0</xdr:rowOff>
    </xdr:from>
    <xdr:ext cx="184731" cy="264560"/>
    <xdr:sp macro="" textlink="">
      <xdr:nvSpPr>
        <xdr:cNvPr id="5" name="ZoneTexte 1">
          <a:extLst>
            <a:ext uri="{FF2B5EF4-FFF2-40B4-BE49-F238E27FC236}">
              <a16:creationId xmlns:a16="http://schemas.microsoft.com/office/drawing/2014/main" id="{0A8CDCF9-42C8-43E4-A6FD-5EBD0929D33F}"/>
            </a:ext>
          </a:extLst>
        </xdr:cNvPr>
        <xdr:cNvSpPr txBox="1"/>
      </xdr:nvSpPr>
      <xdr:spPr>
        <a:xfrm>
          <a:off x="3454400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BE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530573D-282C-45DC-92CC-33A66E6D1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6075" cy="764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968E5144-116F-4AAC-98F1-92B4152C9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6075" cy="7645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BFFA372D-2A04-424E-8B48-8B51658EE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6075" cy="7645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3EE297ED-88B2-4A06-9A22-54F1D29A1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6075" cy="764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120650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93E8BEB2-620C-4852-9BA4-BFD4B95D9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6075" cy="7645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4B56DE7-B201-40D9-8CAF-1FE8C1350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6075" cy="7645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0</xdr:row>
      <xdr:rowOff>764540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9B8573D6-B672-49CD-8CFE-54C4FB724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616075" cy="764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office.accenture.com/personal/d_pinsar_accenture_com/Documents/Documents/ICEDD/Energie%20Plus/cadastre_energetique_facilitateurs_URE_CUSTOMIZE_modi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ignes"/>
      <sheetName val="Analyse graphique"/>
      <sheetName val="Encodage"/>
      <sheetName val="Resumé"/>
      <sheetName val="G_Elec"/>
      <sheetName val="G_Combustible"/>
      <sheetName val="G_Eau"/>
      <sheetName val="Paramètres"/>
      <sheetName val="DJ"/>
    </sheetNames>
    <sheetDataSet>
      <sheetData sheetId="0"/>
      <sheetData sheetId="1"/>
      <sheetData sheetId="2">
        <row r="5">
          <cell r="D5" t="str">
            <v>16,5/16,5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3950D-1599-4927-A75B-7CD15A6DA001}">
  <dimension ref="B7:F10"/>
  <sheetViews>
    <sheetView showGridLines="0" tabSelected="1" workbookViewId="0">
      <selection activeCell="B8" sqref="B8"/>
    </sheetView>
  </sheetViews>
  <sheetFormatPr baseColWidth="10" defaultColWidth="8.88671875" defaultRowHeight="13.8"/>
  <cols>
    <col min="1" max="1" width="1.5546875" customWidth="1"/>
    <col min="2" max="2" width="108.5546875" style="115" customWidth="1"/>
    <col min="3" max="3" width="57.88671875" style="115" customWidth="1"/>
    <col min="4" max="4" width="46.5546875" style="115" customWidth="1"/>
  </cols>
  <sheetData>
    <row r="7" spans="2:6" ht="21">
      <c r="B7" s="111" t="s">
        <v>57</v>
      </c>
      <c r="C7" s="112"/>
      <c r="D7" s="112"/>
      <c r="E7" s="113"/>
      <c r="F7" s="113"/>
    </row>
    <row r="8" spans="2:6" ht="167.4">
      <c r="B8" s="114" t="s">
        <v>58</v>
      </c>
    </row>
    <row r="9" spans="2:6">
      <c r="B9" s="116"/>
    </row>
    <row r="10" spans="2:6">
      <c r="B10" s="11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E1E9E-6C9B-46EF-97EF-E05D2EBF52C4}">
  <sheetPr>
    <pageSetUpPr fitToPage="1"/>
  </sheetPr>
  <dimension ref="B1:O95"/>
  <sheetViews>
    <sheetView showGridLines="0" workbookViewId="0">
      <selection activeCell="B4" sqref="B4:C4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2023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 t="e">
        <f>+E19*DJ!D3/VLOOKUP(B4,DJ!A4:D29,4,FALSE)</f>
        <v>#DIV/0!</v>
      </c>
      <c r="H19" s="24" t="e">
        <f>+G19/J2</f>
        <v>#DIV/0!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 t="e">
        <f>+E29*J24*DJ!D3/VLOOKUP(B4,DJ!A4:D29,4,FALSE)</f>
        <v>#DIV/0!</v>
      </c>
      <c r="H29" s="24" t="e">
        <f>+G29/J2</f>
        <v>#DIV/0!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1E94B-A10C-408F-B950-4E6FBBE7B3E9}">
  <sheetPr>
    <pageSetUpPr fitToPage="1"/>
  </sheetPr>
  <dimension ref="B1:O95"/>
  <sheetViews>
    <sheetView showGridLines="0" workbookViewId="0">
      <selection activeCell="B4" sqref="B4:C4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2022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E7DB-3F6E-4B75-B567-03B99D7B9F0B}">
  <sheetPr>
    <pageSetUpPr fitToPage="1"/>
  </sheetPr>
  <dimension ref="B1:O95"/>
  <sheetViews>
    <sheetView showGridLines="0" workbookViewId="0">
      <selection activeCell="E4" sqref="E4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2021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58AB-A90C-4484-93F4-E64B4379D0BF}">
  <sheetPr>
    <pageSetUpPr fitToPage="1"/>
  </sheetPr>
  <dimension ref="B1:O95"/>
  <sheetViews>
    <sheetView showGridLines="0" workbookViewId="0">
      <selection activeCell="B4" sqref="B4:C4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2020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388D6-E371-4D43-8C62-766418183849}">
  <sheetPr>
    <pageSetUpPr fitToPage="1"/>
  </sheetPr>
  <dimension ref="B1:O95"/>
  <sheetViews>
    <sheetView showGridLines="0" workbookViewId="0">
      <selection activeCell="O21" sqref="O21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2019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709B-8D25-448A-B60C-2EF1ED0B3B28}">
  <sheetPr>
    <pageSetUpPr fitToPage="1"/>
  </sheetPr>
  <dimension ref="B1:O95"/>
  <sheetViews>
    <sheetView showGridLines="0" workbookViewId="0">
      <selection activeCell="B5" sqref="B5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2018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B6206-E6FA-4EE0-92FE-25E4ACE7672E}">
  <sheetPr>
    <pageSetUpPr fitToPage="1"/>
  </sheetPr>
  <dimension ref="B1:O95"/>
  <sheetViews>
    <sheetView showGridLines="0" workbookViewId="0">
      <selection activeCell="E32" sqref="E32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2017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34B1-81D6-4F26-902E-934B18824445}">
  <sheetPr>
    <pageSetUpPr fitToPage="1"/>
  </sheetPr>
  <dimension ref="B1:O95"/>
  <sheetViews>
    <sheetView showGridLines="0" workbookViewId="0">
      <selection activeCell="B5" sqref="B5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2016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96D9-CF30-46E0-AE25-BE0A31E9D1C6}">
  <sheetPr>
    <pageSetUpPr fitToPage="1"/>
  </sheetPr>
  <dimension ref="B1:O95"/>
  <sheetViews>
    <sheetView showGridLines="0" workbookViewId="0">
      <selection activeCell="B5" sqref="B5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2015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0F69C-F321-467E-B83C-63D6E95DD244}">
  <sheetPr>
    <pageSetUpPr fitToPage="1"/>
  </sheetPr>
  <dimension ref="B1:O95"/>
  <sheetViews>
    <sheetView showGridLines="0" workbookViewId="0">
      <selection activeCell="B5" sqref="B5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2014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2">
    <pageSetUpPr fitToPage="1"/>
  </sheetPr>
  <dimension ref="A1:R771"/>
  <sheetViews>
    <sheetView showGridLines="0" workbookViewId="0">
      <selection activeCell="U20" sqref="U19:U20"/>
    </sheetView>
  </sheetViews>
  <sheetFormatPr baseColWidth="10" defaultColWidth="11.44140625" defaultRowHeight="13.2"/>
  <cols>
    <col min="1" max="1" width="1.77734375" style="3" customWidth="1"/>
    <col min="2" max="2" width="5" style="3" customWidth="1"/>
    <col min="3" max="3" width="7" style="60" customWidth="1"/>
    <col min="4" max="4" width="8.21875" style="61" customWidth="1"/>
    <col min="5" max="6" width="8" style="61" customWidth="1"/>
    <col min="7" max="7" width="11.21875" style="61" customWidth="1"/>
    <col min="8" max="8" width="12.5546875" style="61" customWidth="1"/>
    <col min="9" max="9" width="5.44140625" style="61" customWidth="1"/>
    <col min="10" max="10" width="12.77734375" style="61" customWidth="1"/>
    <col min="11" max="12" width="11.44140625" style="61"/>
    <col min="13" max="13" width="7.77734375" style="61" customWidth="1"/>
    <col min="14" max="16384" width="11.44140625" style="3"/>
  </cols>
  <sheetData>
    <row r="1" spans="2:18" ht="62.1" customHeight="1"/>
    <row r="2" spans="2:18" s="1" customFormat="1" ht="13.5" customHeight="1">
      <c r="B2" s="4" t="s">
        <v>0</v>
      </c>
      <c r="C2" s="60"/>
      <c r="D2" s="62"/>
      <c r="E2" s="60" t="s">
        <v>1</v>
      </c>
      <c r="F2" s="117" t="s">
        <v>2</v>
      </c>
      <c r="G2" s="118"/>
      <c r="H2" s="119"/>
      <c r="I2" s="60"/>
      <c r="J2" s="60" t="s">
        <v>3</v>
      </c>
      <c r="K2" s="75">
        <v>1</v>
      </c>
      <c r="L2" s="60" t="s">
        <v>4</v>
      </c>
      <c r="M2" s="61"/>
    </row>
    <row r="3" spans="2:18" s="1" customFormat="1" ht="13.5" customHeight="1">
      <c r="C3" s="60"/>
      <c r="D3" s="67"/>
      <c r="E3" s="60"/>
      <c r="F3" s="67"/>
      <c r="G3" s="79"/>
      <c r="H3" s="79"/>
      <c r="I3" s="60"/>
      <c r="J3" s="60"/>
      <c r="K3" s="80"/>
      <c r="L3" s="60"/>
      <c r="M3" s="61"/>
    </row>
    <row r="4" spans="2:18" s="1" customFormat="1" ht="13.5" customHeight="1">
      <c r="B4" s="128" t="s">
        <v>5</v>
      </c>
      <c r="C4" s="128"/>
      <c r="D4" s="128"/>
      <c r="E4" s="128"/>
      <c r="F4" s="117" t="s">
        <v>6</v>
      </c>
      <c r="G4" s="119"/>
      <c r="H4" s="79"/>
      <c r="I4" s="60"/>
      <c r="J4" s="60"/>
      <c r="K4" s="80"/>
      <c r="L4" s="60"/>
      <c r="M4" s="61"/>
    </row>
    <row r="5" spans="2:18" s="1" customFormat="1" ht="20.25" customHeight="1">
      <c r="B5" s="63"/>
      <c r="C5" s="64"/>
      <c r="D5" s="65"/>
      <c r="E5" s="64"/>
      <c r="F5" s="65"/>
      <c r="G5" s="66"/>
      <c r="H5" s="66"/>
      <c r="I5" s="64"/>
      <c r="J5" s="76"/>
      <c r="K5" s="77"/>
      <c r="L5" s="64"/>
      <c r="M5" s="64"/>
    </row>
    <row r="6" spans="2:18">
      <c r="B6" s="4"/>
      <c r="D6" s="60"/>
      <c r="E6" s="60"/>
      <c r="F6" s="67"/>
      <c r="G6" s="67"/>
      <c r="H6" s="67"/>
    </row>
    <row r="7" spans="2:18" s="110" customFormat="1" ht="17.55" customHeight="1">
      <c r="B7" s="108"/>
      <c r="C7" s="68"/>
      <c r="D7" s="68" t="s">
        <v>7</v>
      </c>
      <c r="E7" s="68" t="s">
        <v>8</v>
      </c>
      <c r="F7" s="68"/>
      <c r="G7" s="69"/>
      <c r="H7" s="68" t="s">
        <v>9</v>
      </c>
      <c r="I7" s="69"/>
      <c r="J7" s="69"/>
      <c r="K7" s="107"/>
      <c r="L7" s="69"/>
      <c r="M7" s="69"/>
      <c r="N7" s="109"/>
      <c r="O7" s="109"/>
      <c r="P7" s="68" t="s">
        <v>10</v>
      </c>
      <c r="Q7" s="109"/>
      <c r="R7" s="109"/>
    </row>
    <row r="8" spans="2:18">
      <c r="B8" s="120" t="s">
        <v>11</v>
      </c>
      <c r="C8" s="70">
        <v>2005</v>
      </c>
      <c r="D8" s="71">
        <f>+'2005'!E$11/$K$2</f>
        <v>0</v>
      </c>
      <c r="E8" s="72">
        <f>'2005'!F$11*1.21/K2</f>
        <v>0</v>
      </c>
    </row>
    <row r="9" spans="2:18">
      <c r="B9" s="121"/>
      <c r="C9" s="70">
        <v>2006</v>
      </c>
      <c r="D9" s="71">
        <f>+'2006'!E$11/$K$2</f>
        <v>0</v>
      </c>
      <c r="E9" s="72">
        <f>'2006'!F$11*1.21/K2</f>
        <v>0</v>
      </c>
    </row>
    <row r="10" spans="2:18">
      <c r="B10" s="121"/>
      <c r="C10" s="70">
        <v>2007</v>
      </c>
      <c r="D10" s="71">
        <f>+'2007'!E$11/$K$2</f>
        <v>0</v>
      </c>
      <c r="E10" s="72">
        <f>'2007'!F$11*1.21/K$2</f>
        <v>0</v>
      </c>
    </row>
    <row r="11" spans="2:18">
      <c r="B11" s="121"/>
      <c r="C11" s="70">
        <v>2008</v>
      </c>
      <c r="D11" s="71">
        <f>+'2008'!E$11/$K$2</f>
        <v>0</v>
      </c>
      <c r="E11" s="72">
        <f>'2008'!F$11*1.21/K$2</f>
        <v>0</v>
      </c>
    </row>
    <row r="12" spans="2:18">
      <c r="B12" s="121"/>
      <c r="C12" s="70">
        <v>2009</v>
      </c>
      <c r="D12" s="71">
        <f>+'2009'!E$11/$K$2</f>
        <v>0</v>
      </c>
      <c r="E12" s="72">
        <f>'2009'!F$11*1.21/K$2</f>
        <v>0</v>
      </c>
    </row>
    <row r="13" spans="2:18">
      <c r="B13" s="121"/>
      <c r="C13" s="70">
        <v>2010</v>
      </c>
      <c r="D13" s="71">
        <f>+'2010'!E$11/$K$2</f>
        <v>0</v>
      </c>
      <c r="E13" s="72">
        <f>'2010'!F$11*1.21/K$2</f>
        <v>0</v>
      </c>
    </row>
    <row r="14" spans="2:18">
      <c r="B14" s="121"/>
      <c r="C14" s="70">
        <v>2011</v>
      </c>
      <c r="D14" s="71">
        <f>+'2011'!E$11/$K$2</f>
        <v>0</v>
      </c>
      <c r="E14" s="72">
        <f>'2011'!F$11*1.21/K$2</f>
        <v>0</v>
      </c>
    </row>
    <row r="15" spans="2:18">
      <c r="B15" s="121"/>
      <c r="C15" s="70">
        <v>2012</v>
      </c>
      <c r="D15" s="71">
        <f>+'2012'!E$11/$K$2</f>
        <v>0</v>
      </c>
      <c r="E15" s="72">
        <f>'2012'!F$11*1.21/K$2</f>
        <v>0</v>
      </c>
    </row>
    <row r="16" spans="2:18">
      <c r="B16" s="121"/>
      <c r="C16" s="70">
        <v>2013</v>
      </c>
      <c r="D16" s="71">
        <f>+'2013'!E$11/$K$2</f>
        <v>0</v>
      </c>
      <c r="E16" s="72">
        <f>'2013'!F$11*1.21/K$2</f>
        <v>0</v>
      </c>
    </row>
    <row r="17" spans="2:5">
      <c r="B17" s="121"/>
      <c r="C17" s="70">
        <v>2014</v>
      </c>
      <c r="D17" s="71">
        <f>+'2014'!E$11/$K$2</f>
        <v>0</v>
      </c>
      <c r="E17" s="72">
        <f>'2014'!F$11*1.21/K$2</f>
        <v>0</v>
      </c>
    </row>
    <row r="18" spans="2:5">
      <c r="B18" s="121"/>
      <c r="C18" s="70">
        <v>2015</v>
      </c>
      <c r="D18" s="71">
        <f>+'2015'!E$11/$K$2</f>
        <v>0</v>
      </c>
      <c r="E18" s="72">
        <f>'2015'!F$11*1.21/K$2</f>
        <v>0</v>
      </c>
    </row>
    <row r="19" spans="2:5">
      <c r="B19" s="121"/>
      <c r="C19" s="70">
        <v>2016</v>
      </c>
      <c r="D19" s="71">
        <f>+'2016'!E$11/$K$2</f>
        <v>0</v>
      </c>
      <c r="E19" s="72">
        <f>'2016'!F$11*1.21/K$2</f>
        <v>0</v>
      </c>
    </row>
    <row r="20" spans="2:5">
      <c r="B20" s="121"/>
      <c r="C20" s="70">
        <v>2017</v>
      </c>
      <c r="D20" s="71">
        <f>+'2017'!E$11/$K$2</f>
        <v>0</v>
      </c>
      <c r="E20" s="72">
        <f>'2017'!F$11*1.21/K$2</f>
        <v>0</v>
      </c>
    </row>
    <row r="21" spans="2:5">
      <c r="B21" s="121"/>
      <c r="C21" s="70">
        <v>2018</v>
      </c>
      <c r="D21" s="71">
        <f>+'2018'!E$11/$K$2</f>
        <v>0</v>
      </c>
      <c r="E21" s="72">
        <f>'2018'!F$11*1.21/K$2</f>
        <v>0</v>
      </c>
    </row>
    <row r="22" spans="2:5">
      <c r="B22" s="121"/>
      <c r="C22" s="70">
        <v>2019</v>
      </c>
      <c r="D22" s="71">
        <f>+'2019'!E$11/$K$2</f>
        <v>0</v>
      </c>
      <c r="E22" s="72">
        <f>'2019'!F$11*1.21/K$2</f>
        <v>0</v>
      </c>
    </row>
    <row r="23" spans="2:5">
      <c r="B23" s="121"/>
      <c r="C23" s="70">
        <v>2020</v>
      </c>
      <c r="D23" s="71">
        <f>+'2020'!E$11/$K$2</f>
        <v>0</v>
      </c>
      <c r="E23" s="72">
        <f>'2020'!F$11*1.21/K$2</f>
        <v>0</v>
      </c>
    </row>
    <row r="24" spans="2:5">
      <c r="B24" s="121"/>
      <c r="C24" s="70">
        <v>2021</v>
      </c>
      <c r="D24" s="71">
        <f>+'2021'!E$11/$K$2</f>
        <v>0</v>
      </c>
      <c r="E24" s="72">
        <f>'2021'!F$11*1.21/K$2</f>
        <v>0</v>
      </c>
    </row>
    <row r="25" spans="2:5">
      <c r="B25" s="121"/>
      <c r="C25" s="70">
        <v>2022</v>
      </c>
      <c r="D25" s="71">
        <f>+'2022'!E$11/$K$2</f>
        <v>0</v>
      </c>
      <c r="E25" s="72">
        <f>'2022'!F$11*1.21/K$2</f>
        <v>0</v>
      </c>
    </row>
    <row r="26" spans="2:5">
      <c r="B26" s="121"/>
      <c r="C26" s="70">
        <v>2023</v>
      </c>
      <c r="D26" s="71">
        <f>+'2023'!E$11/$K$2</f>
        <v>0</v>
      </c>
      <c r="E26" s="72">
        <f>'2023'!F$11*1.21/K$2</f>
        <v>0</v>
      </c>
    </row>
    <row r="27" spans="2:5">
      <c r="B27" s="121"/>
      <c r="C27" s="70">
        <v>2024</v>
      </c>
      <c r="D27" s="71">
        <f>+'2024'!E$11/$K$2</f>
        <v>0</v>
      </c>
      <c r="E27" s="72">
        <f>'2024'!F$11*1.21/K$2</f>
        <v>0</v>
      </c>
    </row>
    <row r="28" spans="2:5">
      <c r="B28" s="121"/>
      <c r="C28" s="70">
        <v>2025</v>
      </c>
      <c r="D28" s="71">
        <f>+'2025'!E$11/$K$2</f>
        <v>0</v>
      </c>
      <c r="E28" s="72">
        <f>'2025'!F$11*1.21/K$2</f>
        <v>0</v>
      </c>
    </row>
    <row r="29" spans="2:5">
      <c r="B29" s="121"/>
      <c r="C29" s="70">
        <v>2026</v>
      </c>
      <c r="D29" s="71">
        <f>+'2026'!E$11/$K$2</f>
        <v>0</v>
      </c>
      <c r="E29" s="72">
        <f>'2026'!F$11*1.21/K$2</f>
        <v>0</v>
      </c>
    </row>
    <row r="30" spans="2:5">
      <c r="B30" s="121"/>
      <c r="C30" s="70">
        <v>2027</v>
      </c>
      <c r="D30" s="71">
        <f>+'2027'!E$11/$K$2</f>
        <v>0</v>
      </c>
      <c r="E30" s="72">
        <f>'2027'!F$11*1.21/K$2</f>
        <v>0</v>
      </c>
    </row>
    <row r="31" spans="2:5">
      <c r="B31" s="121"/>
      <c r="C31" s="70">
        <v>2028</v>
      </c>
      <c r="D31" s="71">
        <f>+'2027'!E$11/$K$2</f>
        <v>0</v>
      </c>
      <c r="E31" s="72">
        <f>'2028'!F$11*1.21/K$2</f>
        <v>0</v>
      </c>
    </row>
    <row r="32" spans="2:5">
      <c r="B32" s="121"/>
      <c r="C32" s="70">
        <v>2029</v>
      </c>
      <c r="D32" s="71">
        <f>'2029'!E$11/$K$2</f>
        <v>0</v>
      </c>
      <c r="E32" s="72">
        <f>'2029'!F$11*1.21/K$2</f>
        <v>0</v>
      </c>
    </row>
    <row r="33" spans="1:18" ht="14.1" customHeight="1">
      <c r="B33" s="122"/>
      <c r="C33" s="70">
        <v>2030</v>
      </c>
      <c r="D33" s="71">
        <f>'2030'!E$11/$K$2</f>
        <v>0</v>
      </c>
      <c r="E33" s="72">
        <f>'2030'!F$11*1.21/K$2</f>
        <v>0</v>
      </c>
    </row>
    <row r="34" spans="1:18" s="110" customFormat="1" ht="18" customHeight="1">
      <c r="A34" s="106"/>
      <c r="B34" s="106"/>
      <c r="C34" s="68"/>
      <c r="D34" s="68" t="s">
        <v>12</v>
      </c>
      <c r="E34" s="68" t="s">
        <v>8</v>
      </c>
      <c r="F34" s="68"/>
      <c r="G34" s="68"/>
      <c r="H34" s="68" t="s">
        <v>13</v>
      </c>
      <c r="I34" s="68"/>
      <c r="J34" s="68"/>
      <c r="K34" s="68"/>
      <c r="L34" s="68"/>
      <c r="M34" s="68"/>
      <c r="N34" s="109"/>
      <c r="O34" s="109"/>
      <c r="P34" s="68" t="s">
        <v>10</v>
      </c>
      <c r="Q34" s="109"/>
      <c r="R34" s="109"/>
    </row>
    <row r="35" spans="1:18">
      <c r="B35" s="120" t="s">
        <v>14</v>
      </c>
      <c r="C35" s="73">
        <v>2005</v>
      </c>
      <c r="D35" s="71">
        <f>+'2005'!H$19</f>
        <v>0</v>
      </c>
      <c r="E35" s="74">
        <f>'2005'!I$19*1.21</f>
        <v>0</v>
      </c>
    </row>
    <row r="36" spans="1:18">
      <c r="B36" s="123"/>
      <c r="C36" s="73">
        <v>2006</v>
      </c>
      <c r="D36" s="71">
        <f>+'2006'!H$19</f>
        <v>0</v>
      </c>
      <c r="E36" s="74">
        <f>'2006'!I$19*1.21</f>
        <v>0</v>
      </c>
    </row>
    <row r="37" spans="1:18">
      <c r="B37" s="123"/>
      <c r="C37" s="73">
        <v>2007</v>
      </c>
      <c r="D37" s="71">
        <f>+'2007'!H$19</f>
        <v>0</v>
      </c>
      <c r="E37" s="74">
        <f>'2007'!I$19*1.21</f>
        <v>0</v>
      </c>
    </row>
    <row r="38" spans="1:18">
      <c r="B38" s="123"/>
      <c r="C38" s="73">
        <v>2008</v>
      </c>
      <c r="D38" s="71">
        <f>+'2008'!H$19</f>
        <v>0</v>
      </c>
      <c r="E38" s="74">
        <f>'2008'!I$19*1.21</f>
        <v>0</v>
      </c>
    </row>
    <row r="39" spans="1:18">
      <c r="B39" s="123"/>
      <c r="C39" s="73">
        <v>2009</v>
      </c>
      <c r="D39" s="71">
        <f>+'2009'!H$19</f>
        <v>0</v>
      </c>
      <c r="E39" s="74">
        <f>'2009'!I$19*1.21</f>
        <v>0</v>
      </c>
    </row>
    <row r="40" spans="1:18">
      <c r="B40" s="123"/>
      <c r="C40" s="73">
        <v>2010</v>
      </c>
      <c r="D40" s="71">
        <f>+'2010'!H$19</f>
        <v>0</v>
      </c>
      <c r="E40" s="74">
        <f>'2010'!I$19*1.21</f>
        <v>0</v>
      </c>
    </row>
    <row r="41" spans="1:18">
      <c r="B41" s="123"/>
      <c r="C41" s="73">
        <v>2011</v>
      </c>
      <c r="D41" s="71">
        <f>+'2011'!H$19</f>
        <v>0</v>
      </c>
      <c r="E41" s="74">
        <f>'2011'!I$19*1.21</f>
        <v>0</v>
      </c>
    </row>
    <row r="42" spans="1:18">
      <c r="B42" s="123"/>
      <c r="C42" s="73">
        <v>2012</v>
      </c>
      <c r="D42" s="71">
        <f>+'2012'!H$19</f>
        <v>0</v>
      </c>
      <c r="E42" s="74">
        <f>'2012'!I$19*1.21</f>
        <v>0</v>
      </c>
    </row>
    <row r="43" spans="1:18">
      <c r="B43" s="123"/>
      <c r="C43" s="73">
        <v>2013</v>
      </c>
      <c r="D43" s="71">
        <f>+'2013'!H$19</f>
        <v>0</v>
      </c>
      <c r="E43" s="74">
        <f>'2013'!I$19*1.21</f>
        <v>0</v>
      </c>
    </row>
    <row r="44" spans="1:18">
      <c r="B44" s="123"/>
      <c r="C44" s="73">
        <v>2014</v>
      </c>
      <c r="D44" s="71">
        <f>+'2014'!H$19</f>
        <v>0</v>
      </c>
      <c r="E44" s="74">
        <f>'2014'!I$19*1.21</f>
        <v>0</v>
      </c>
    </row>
    <row r="45" spans="1:18">
      <c r="B45" s="123"/>
      <c r="C45" s="73">
        <v>2015</v>
      </c>
      <c r="D45" s="71">
        <f>+'2015'!H$19</f>
        <v>0</v>
      </c>
      <c r="E45" s="74">
        <f>'2015'!I$19*1.21</f>
        <v>0</v>
      </c>
    </row>
    <row r="46" spans="1:18">
      <c r="B46" s="123"/>
      <c r="C46" s="73">
        <v>2016</v>
      </c>
      <c r="D46" s="71">
        <f>+'2016'!H$19</f>
        <v>0</v>
      </c>
      <c r="E46" s="74">
        <f>'2016'!I$19*1.21</f>
        <v>0</v>
      </c>
    </row>
    <row r="47" spans="1:18">
      <c r="B47" s="123"/>
      <c r="C47" s="73">
        <v>2017</v>
      </c>
      <c r="D47" s="71">
        <f>+'2017'!H$19</f>
        <v>0</v>
      </c>
      <c r="E47" s="74">
        <f>'2017'!I$19*1.21</f>
        <v>0</v>
      </c>
    </row>
    <row r="48" spans="1:18">
      <c r="B48" s="123"/>
      <c r="C48" s="73">
        <v>2018</v>
      </c>
      <c r="D48" s="71">
        <f>+'2018'!H$19</f>
        <v>0</v>
      </c>
      <c r="E48" s="74">
        <f>'2018'!I$19*1.21</f>
        <v>0</v>
      </c>
    </row>
    <row r="49" spans="2:18">
      <c r="B49" s="123"/>
      <c r="C49" s="73">
        <v>2019</v>
      </c>
      <c r="D49" s="71">
        <f>+'2019'!H$19</f>
        <v>0</v>
      </c>
      <c r="E49" s="74">
        <f>'2019'!I$19*1.21</f>
        <v>0</v>
      </c>
    </row>
    <row r="50" spans="2:18">
      <c r="B50" s="123"/>
      <c r="C50" s="73">
        <v>2020</v>
      </c>
      <c r="D50" s="71">
        <f>+'2020'!H$19</f>
        <v>0</v>
      </c>
      <c r="E50" s="74">
        <f>'2020'!I$19*1.21</f>
        <v>0</v>
      </c>
    </row>
    <row r="51" spans="2:18">
      <c r="B51" s="123"/>
      <c r="C51" s="73">
        <v>2021</v>
      </c>
      <c r="D51" s="71">
        <f>+'2021'!H$19</f>
        <v>0</v>
      </c>
      <c r="E51" s="74">
        <f>'2021'!I$19*1.21</f>
        <v>0</v>
      </c>
    </row>
    <row r="52" spans="2:18">
      <c r="B52" s="123"/>
      <c r="C52" s="73">
        <v>2022</v>
      </c>
      <c r="D52" s="71">
        <f>+'2022'!H$19</f>
        <v>0</v>
      </c>
      <c r="E52" s="74">
        <f>'2022'!I$19*1.21</f>
        <v>0</v>
      </c>
    </row>
    <row r="53" spans="2:18">
      <c r="B53" s="123"/>
      <c r="C53" s="73">
        <v>2023</v>
      </c>
      <c r="D53" s="71" t="e">
        <f>+'2023'!H$19</f>
        <v>#DIV/0!</v>
      </c>
      <c r="E53" s="74">
        <f>'2023'!I$19*1.21</f>
        <v>0</v>
      </c>
    </row>
    <row r="54" spans="2:18">
      <c r="B54" s="123"/>
      <c r="C54" s="73">
        <v>2024</v>
      </c>
      <c r="D54" s="71" t="e">
        <f>+'2024'!H$19</f>
        <v>#DIV/0!</v>
      </c>
      <c r="E54" s="74">
        <f>'2024'!I$19*1.21</f>
        <v>0</v>
      </c>
    </row>
    <row r="55" spans="2:18">
      <c r="B55" s="123"/>
      <c r="C55" s="73">
        <v>2025</v>
      </c>
      <c r="D55" s="71" t="e">
        <f>+'2025'!H$19</f>
        <v>#DIV/0!</v>
      </c>
      <c r="E55" s="74">
        <f>'2025'!I$19*1.21</f>
        <v>0</v>
      </c>
    </row>
    <row r="56" spans="2:18">
      <c r="B56" s="123"/>
      <c r="C56" s="73">
        <v>2026</v>
      </c>
      <c r="D56" s="71" t="e">
        <f>+'2026'!H$19</f>
        <v>#DIV/0!</v>
      </c>
      <c r="E56" s="74">
        <f>'2026'!I$19*1.21</f>
        <v>0</v>
      </c>
    </row>
    <row r="57" spans="2:18">
      <c r="B57" s="123"/>
      <c r="C57" s="73">
        <v>2027</v>
      </c>
      <c r="D57" s="71" t="e">
        <f>+'2027'!H$19</f>
        <v>#DIV/0!</v>
      </c>
      <c r="E57" s="74">
        <f>'2027'!I$19*1.21</f>
        <v>0</v>
      </c>
    </row>
    <row r="58" spans="2:18">
      <c r="B58" s="123"/>
      <c r="C58" s="73">
        <v>2028</v>
      </c>
      <c r="D58" s="71" t="e">
        <f>+'2028'!H$19</f>
        <v>#DIV/0!</v>
      </c>
      <c r="E58" s="74">
        <f>'2028'!I$19*1.21</f>
        <v>0</v>
      </c>
    </row>
    <row r="59" spans="2:18">
      <c r="B59" s="123"/>
      <c r="C59" s="73">
        <v>2029</v>
      </c>
      <c r="D59" s="71" t="e">
        <f>+'2029'!H$19</f>
        <v>#DIV/0!</v>
      </c>
      <c r="E59" s="74">
        <f>'2029'!I$19*1.21</f>
        <v>0</v>
      </c>
    </row>
    <row r="60" spans="2:18">
      <c r="B60" s="124"/>
      <c r="C60" s="73">
        <v>2030</v>
      </c>
      <c r="D60" s="71" t="e">
        <f>+'2030'!H$19</f>
        <v>#DIV/0!</v>
      </c>
      <c r="E60" s="74">
        <f>'2030'!I$19*1.21</f>
        <v>0</v>
      </c>
    </row>
    <row r="61" spans="2:18" s="110" customFormat="1" ht="20.100000000000001" customHeight="1">
      <c r="B61" s="106"/>
      <c r="C61" s="68"/>
      <c r="D61" s="68" t="s">
        <v>12</v>
      </c>
      <c r="E61" s="68" t="s">
        <v>8</v>
      </c>
      <c r="F61" s="69"/>
      <c r="G61" s="69"/>
      <c r="H61" s="68" t="s">
        <v>15</v>
      </c>
      <c r="I61" s="69"/>
      <c r="J61" s="69"/>
      <c r="K61" s="68"/>
      <c r="L61" s="69"/>
      <c r="M61" s="69"/>
      <c r="N61" s="109"/>
      <c r="O61" s="109"/>
      <c r="P61" s="68" t="s">
        <v>10</v>
      </c>
      <c r="Q61" s="109"/>
      <c r="R61" s="109"/>
    </row>
    <row r="62" spans="2:18">
      <c r="B62" s="120" t="s">
        <v>16</v>
      </c>
      <c r="C62" s="73">
        <v>2005</v>
      </c>
      <c r="D62" s="71">
        <f>+'2005'!H$29</f>
        <v>0</v>
      </c>
      <c r="E62" s="74">
        <f>'2005'!I$19*1.21</f>
        <v>0</v>
      </c>
    </row>
    <row r="63" spans="2:18">
      <c r="B63" s="123"/>
      <c r="C63" s="73">
        <v>2006</v>
      </c>
      <c r="D63" s="71">
        <f>+'2006'!H$29</f>
        <v>0</v>
      </c>
      <c r="E63" s="74">
        <f>'2006'!I$19*1.21</f>
        <v>0</v>
      </c>
    </row>
    <row r="64" spans="2:18">
      <c r="B64" s="123"/>
      <c r="C64" s="73">
        <v>2007</v>
      </c>
      <c r="D64" s="71">
        <f>+'2007'!H$29</f>
        <v>0</v>
      </c>
      <c r="E64" s="74">
        <f>'2007'!I$19*1.21</f>
        <v>0</v>
      </c>
    </row>
    <row r="65" spans="2:5">
      <c r="B65" s="123"/>
      <c r="C65" s="73">
        <v>2008</v>
      </c>
      <c r="D65" s="71">
        <f>+'2008'!H$29</f>
        <v>0</v>
      </c>
      <c r="E65" s="74">
        <f>'2008'!I$19*1.21</f>
        <v>0</v>
      </c>
    </row>
    <row r="66" spans="2:5">
      <c r="B66" s="123"/>
      <c r="C66" s="73">
        <v>2009</v>
      </c>
      <c r="D66" s="71">
        <f>+'2009'!H$29</f>
        <v>0</v>
      </c>
      <c r="E66" s="74">
        <f>'2009'!I$19*1.21</f>
        <v>0</v>
      </c>
    </row>
    <row r="67" spans="2:5">
      <c r="B67" s="123"/>
      <c r="C67" s="73">
        <v>2010</v>
      </c>
      <c r="D67" s="71">
        <f>+'2010'!H$29</f>
        <v>0</v>
      </c>
      <c r="E67" s="74">
        <f>'2010'!I$19*1.21</f>
        <v>0</v>
      </c>
    </row>
    <row r="68" spans="2:5">
      <c r="B68" s="123"/>
      <c r="C68" s="73">
        <v>2011</v>
      </c>
      <c r="D68" s="71">
        <f>+'2011'!H$29</f>
        <v>0</v>
      </c>
      <c r="E68" s="74">
        <f>'2011'!I$19*1.21</f>
        <v>0</v>
      </c>
    </row>
    <row r="69" spans="2:5">
      <c r="B69" s="123"/>
      <c r="C69" s="73">
        <v>2012</v>
      </c>
      <c r="D69" s="71">
        <f>+'2012'!H$29</f>
        <v>0</v>
      </c>
      <c r="E69" s="74">
        <f>'2012'!I$19*1.21</f>
        <v>0</v>
      </c>
    </row>
    <row r="70" spans="2:5">
      <c r="B70" s="123"/>
      <c r="C70" s="73">
        <v>2013</v>
      </c>
      <c r="D70" s="71">
        <f>+'2013'!H$29</f>
        <v>0</v>
      </c>
      <c r="E70" s="74">
        <f>'2013'!I$19*1.21</f>
        <v>0</v>
      </c>
    </row>
    <row r="71" spans="2:5">
      <c r="B71" s="123"/>
      <c r="C71" s="73">
        <v>2014</v>
      </c>
      <c r="D71" s="71">
        <f>+'2014'!H$29</f>
        <v>0</v>
      </c>
      <c r="E71" s="74">
        <f>'2014'!I$19*1.21</f>
        <v>0</v>
      </c>
    </row>
    <row r="72" spans="2:5">
      <c r="B72" s="123"/>
      <c r="C72" s="73">
        <v>2015</v>
      </c>
      <c r="D72" s="71">
        <f>+'2015'!H$29</f>
        <v>0</v>
      </c>
      <c r="E72" s="74">
        <f>'2015'!I$19*1.21</f>
        <v>0</v>
      </c>
    </row>
    <row r="73" spans="2:5">
      <c r="B73" s="123"/>
      <c r="C73" s="73">
        <v>2016</v>
      </c>
      <c r="D73" s="71">
        <f>+'2016'!H$29</f>
        <v>0</v>
      </c>
      <c r="E73" s="74">
        <f>'2016'!I$19*1.21</f>
        <v>0</v>
      </c>
    </row>
    <row r="74" spans="2:5">
      <c r="B74" s="123"/>
      <c r="C74" s="73">
        <v>2017</v>
      </c>
      <c r="D74" s="71">
        <f>+'2017'!H$29</f>
        <v>0</v>
      </c>
      <c r="E74" s="74">
        <f>'2017'!I$19*1.21</f>
        <v>0</v>
      </c>
    </row>
    <row r="75" spans="2:5">
      <c r="B75" s="123"/>
      <c r="C75" s="73">
        <v>2018</v>
      </c>
      <c r="D75" s="71">
        <f>+'2018'!H$29</f>
        <v>0</v>
      </c>
      <c r="E75" s="74">
        <f>'2018'!I$19*1.21</f>
        <v>0</v>
      </c>
    </row>
    <row r="76" spans="2:5">
      <c r="B76" s="123"/>
      <c r="C76" s="73">
        <v>2019</v>
      </c>
      <c r="D76" s="71">
        <f>+'2019'!H$29</f>
        <v>0</v>
      </c>
      <c r="E76" s="74">
        <f>'2019'!I$19*1.21</f>
        <v>0</v>
      </c>
    </row>
    <row r="77" spans="2:5">
      <c r="B77" s="123"/>
      <c r="C77" s="73">
        <v>2020</v>
      </c>
      <c r="D77" s="71">
        <f>+'2020'!H$29</f>
        <v>0</v>
      </c>
      <c r="E77" s="74">
        <f>'2020'!I$19*1.21</f>
        <v>0</v>
      </c>
    </row>
    <row r="78" spans="2:5">
      <c r="B78" s="123"/>
      <c r="C78" s="73">
        <v>2021</v>
      </c>
      <c r="D78" s="71">
        <f>+'2021'!H$29</f>
        <v>0</v>
      </c>
      <c r="E78" s="74">
        <f>'2021'!I$19*1.21</f>
        <v>0</v>
      </c>
    </row>
    <row r="79" spans="2:5">
      <c r="B79" s="123"/>
      <c r="C79" s="73">
        <v>2022</v>
      </c>
      <c r="D79" s="71">
        <f>+'2022'!H$29</f>
        <v>0</v>
      </c>
      <c r="E79" s="74">
        <f>'2022'!I$19*1.21</f>
        <v>0</v>
      </c>
    </row>
    <row r="80" spans="2:5">
      <c r="B80" s="123"/>
      <c r="C80" s="73">
        <v>2023</v>
      </c>
      <c r="D80" s="71" t="e">
        <f>+'2023'!H$29</f>
        <v>#DIV/0!</v>
      </c>
      <c r="E80" s="74">
        <f>'2023'!I$19*1.21</f>
        <v>0</v>
      </c>
    </row>
    <row r="81" spans="2:18">
      <c r="B81" s="123"/>
      <c r="C81" s="73">
        <v>2024</v>
      </c>
      <c r="D81" s="71" t="e">
        <f>+'2024'!H$29</f>
        <v>#DIV/0!</v>
      </c>
      <c r="E81" s="74">
        <f>'2024'!I$19*1.21</f>
        <v>0</v>
      </c>
    </row>
    <row r="82" spans="2:18">
      <c r="B82" s="123"/>
      <c r="C82" s="73">
        <v>2025</v>
      </c>
      <c r="D82" s="71" t="e">
        <f>+'2025'!H$29</f>
        <v>#DIV/0!</v>
      </c>
      <c r="E82" s="74">
        <f>'2025'!I$19*1.21</f>
        <v>0</v>
      </c>
    </row>
    <row r="83" spans="2:18">
      <c r="B83" s="123"/>
      <c r="C83" s="73">
        <v>2026</v>
      </c>
      <c r="D83" s="71" t="e">
        <f>+'2026'!H$29</f>
        <v>#DIV/0!</v>
      </c>
      <c r="E83" s="74">
        <f>'2026'!I$19*1.21</f>
        <v>0</v>
      </c>
    </row>
    <row r="84" spans="2:18">
      <c r="B84" s="123"/>
      <c r="C84" s="73">
        <v>2027</v>
      </c>
      <c r="D84" s="71" t="e">
        <f>+'2027'!H$29</f>
        <v>#DIV/0!</v>
      </c>
      <c r="E84" s="74">
        <f>'2027'!I$19*1.21</f>
        <v>0</v>
      </c>
    </row>
    <row r="85" spans="2:18">
      <c r="B85" s="123"/>
      <c r="C85" s="73">
        <v>2028</v>
      </c>
      <c r="D85" s="71" t="e">
        <f>+'2028'!H$29</f>
        <v>#DIV/0!</v>
      </c>
      <c r="E85" s="74">
        <f>'2028'!I$19*1.21</f>
        <v>0</v>
      </c>
    </row>
    <row r="86" spans="2:18">
      <c r="B86" s="123"/>
      <c r="C86" s="73">
        <v>2029</v>
      </c>
      <c r="D86" s="71" t="e">
        <f>+'2029'!H$29</f>
        <v>#DIV/0!</v>
      </c>
      <c r="E86" s="74">
        <f>'2029'!I$19*1.21</f>
        <v>0</v>
      </c>
    </row>
    <row r="87" spans="2:18">
      <c r="B87" s="123"/>
      <c r="C87" s="73">
        <v>2030</v>
      </c>
      <c r="D87" s="71" t="e">
        <f>+'2030'!H$29</f>
        <v>#DIV/0!</v>
      </c>
      <c r="E87" s="74">
        <f>'2030'!I$19*1.21</f>
        <v>0</v>
      </c>
    </row>
    <row r="88" spans="2:18" s="110" customFormat="1" ht="21" customHeight="1">
      <c r="B88" s="106"/>
      <c r="C88" s="68"/>
      <c r="D88" s="68" t="s">
        <v>17</v>
      </c>
      <c r="E88" s="68" t="s">
        <v>8</v>
      </c>
      <c r="F88" s="69"/>
      <c r="G88" s="69"/>
      <c r="H88" s="68" t="s">
        <v>18</v>
      </c>
      <c r="I88" s="69"/>
      <c r="J88" s="69"/>
      <c r="K88" s="68"/>
      <c r="L88" s="69"/>
      <c r="M88" s="69"/>
      <c r="N88" s="109"/>
      <c r="O88" s="109"/>
      <c r="P88" s="68" t="s">
        <v>10</v>
      </c>
      <c r="Q88" s="109"/>
      <c r="R88" s="109"/>
    </row>
    <row r="89" spans="2:18">
      <c r="B89" s="125" t="s">
        <v>19</v>
      </c>
      <c r="C89" s="73">
        <v>2005</v>
      </c>
      <c r="D89" s="71">
        <f>+'2005'!E$35/K$2</f>
        <v>0</v>
      </c>
      <c r="E89" s="72">
        <f>+'2005'!G$35*1.21/K$2</f>
        <v>0</v>
      </c>
    </row>
    <row r="90" spans="2:18">
      <c r="B90" s="126"/>
      <c r="C90" s="73">
        <v>2006</v>
      </c>
      <c r="D90" s="71">
        <f>+'2006'!E$35/K$2</f>
        <v>0</v>
      </c>
      <c r="E90" s="72">
        <f>+'2006'!G$35*1.21/K$2</f>
        <v>0</v>
      </c>
    </row>
    <row r="91" spans="2:18">
      <c r="B91" s="126"/>
      <c r="C91" s="73">
        <v>2007</v>
      </c>
      <c r="D91" s="71">
        <f>+'2007'!E$35/K$2</f>
        <v>0</v>
      </c>
      <c r="E91" s="72">
        <f>+'2007'!G$35*1.21/K$2</f>
        <v>0</v>
      </c>
    </row>
    <row r="92" spans="2:18">
      <c r="B92" s="126"/>
      <c r="C92" s="73">
        <v>2008</v>
      </c>
      <c r="D92" s="71">
        <f>+'2008'!E$35/K$2</f>
        <v>0</v>
      </c>
      <c r="E92" s="72">
        <f>+'2008'!G$35*1.21/K$2</f>
        <v>0</v>
      </c>
    </row>
    <row r="93" spans="2:18">
      <c r="B93" s="126"/>
      <c r="C93" s="73">
        <v>2009</v>
      </c>
      <c r="D93" s="71">
        <f>+'2009'!E$35/K$2</f>
        <v>0</v>
      </c>
      <c r="E93" s="72">
        <f>+'2009'!G$35*1.21/K$2</f>
        <v>0</v>
      </c>
    </row>
    <row r="94" spans="2:18">
      <c r="B94" s="126"/>
      <c r="C94" s="73">
        <v>2010</v>
      </c>
      <c r="D94" s="71">
        <f>+'2010'!E$35/K$2</f>
        <v>0</v>
      </c>
      <c r="E94" s="72">
        <f>+'2010'!G$35*1.21/K$2</f>
        <v>0</v>
      </c>
    </row>
    <row r="95" spans="2:18">
      <c r="B95" s="126"/>
      <c r="C95" s="73">
        <v>2011</v>
      </c>
      <c r="D95" s="71">
        <f>+'2011'!E$35/K$2</f>
        <v>0</v>
      </c>
      <c r="E95" s="72">
        <f>+'2011'!G$35*1.21/K$2</f>
        <v>0</v>
      </c>
    </row>
    <row r="96" spans="2:18">
      <c r="B96" s="126"/>
      <c r="C96" s="73">
        <v>2012</v>
      </c>
      <c r="D96" s="71">
        <f>+'2012'!E$35/K$2</f>
        <v>0</v>
      </c>
      <c r="E96" s="72">
        <f>+'2012'!G$35*1.21/K$2</f>
        <v>0</v>
      </c>
    </row>
    <row r="97" spans="2:5">
      <c r="B97" s="126"/>
      <c r="C97" s="73">
        <v>2013</v>
      </c>
      <c r="D97" s="71">
        <f>+'2013'!E$35/K$2</f>
        <v>0</v>
      </c>
      <c r="E97" s="72">
        <f>+'2013'!G$35*1.21/K$2</f>
        <v>0</v>
      </c>
    </row>
    <row r="98" spans="2:5">
      <c r="B98" s="126"/>
      <c r="C98" s="73">
        <v>2014</v>
      </c>
      <c r="D98" s="71">
        <f>+'2014'!E$35/K$2</f>
        <v>0</v>
      </c>
      <c r="E98" s="72">
        <f>+'2014'!G$35*1.21/K$2</f>
        <v>0</v>
      </c>
    </row>
    <row r="99" spans="2:5">
      <c r="B99" s="126"/>
      <c r="C99" s="73">
        <v>2015</v>
      </c>
      <c r="D99" s="71">
        <f>+'2015'!E$35/K$2</f>
        <v>0</v>
      </c>
      <c r="E99" s="72">
        <f>+'2015'!G$35*1.21/K$2</f>
        <v>0</v>
      </c>
    </row>
    <row r="100" spans="2:5">
      <c r="B100" s="126"/>
      <c r="C100" s="73">
        <v>2016</v>
      </c>
      <c r="D100" s="71">
        <f>+'2016'!E$35/K$2</f>
        <v>0</v>
      </c>
      <c r="E100" s="72">
        <f>+'2016'!G$35*1.21/K$2</f>
        <v>0</v>
      </c>
    </row>
    <row r="101" spans="2:5">
      <c r="B101" s="126"/>
      <c r="C101" s="73">
        <v>2017</v>
      </c>
      <c r="D101" s="71">
        <f>+'2017'!E$35/K$2</f>
        <v>0</v>
      </c>
      <c r="E101" s="72">
        <f>+'2017'!G$35*1.21/K$2</f>
        <v>0</v>
      </c>
    </row>
    <row r="102" spans="2:5">
      <c r="B102" s="126"/>
      <c r="C102" s="73">
        <v>2018</v>
      </c>
      <c r="D102" s="71">
        <f>+'2018'!E$35/K$2</f>
        <v>0</v>
      </c>
      <c r="E102" s="72">
        <f>+'2018'!G$35*1.21/K$2</f>
        <v>0</v>
      </c>
    </row>
    <row r="103" spans="2:5">
      <c r="B103" s="126"/>
      <c r="C103" s="73">
        <v>2019</v>
      </c>
      <c r="D103" s="71">
        <f>+'2019'!E$35/K$2</f>
        <v>0</v>
      </c>
      <c r="E103" s="72">
        <f>+'2019'!G$35*1.21/K$2</f>
        <v>0</v>
      </c>
    </row>
    <row r="104" spans="2:5">
      <c r="B104" s="126"/>
      <c r="C104" s="73">
        <v>2020</v>
      </c>
      <c r="D104" s="71">
        <f>+'2020'!E$35/K$2</f>
        <v>0</v>
      </c>
      <c r="E104" s="72">
        <f>+'2020'!G$35*1.21/K$2</f>
        <v>0</v>
      </c>
    </row>
    <row r="105" spans="2:5">
      <c r="B105" s="126"/>
      <c r="C105" s="73">
        <v>2021</v>
      </c>
      <c r="D105" s="71">
        <f>+'2021'!E$35/K$2</f>
        <v>0</v>
      </c>
      <c r="E105" s="72">
        <f>+'2021'!G$35*1.21/K$2</f>
        <v>0</v>
      </c>
    </row>
    <row r="106" spans="2:5">
      <c r="B106" s="126"/>
      <c r="C106" s="73">
        <v>2022</v>
      </c>
      <c r="D106" s="71">
        <f>+'2022'!E$35/K$2</f>
        <v>0</v>
      </c>
      <c r="E106" s="72">
        <f>+'2022'!G$35*1.21/K$2</f>
        <v>0</v>
      </c>
    </row>
    <row r="107" spans="2:5">
      <c r="B107" s="126"/>
      <c r="C107" s="73">
        <v>2023</v>
      </c>
      <c r="D107" s="71">
        <f>+'2023'!E$35/K$2</f>
        <v>0</v>
      </c>
      <c r="E107" s="72">
        <f>+'2023'!G$35*1.21/K$2</f>
        <v>0</v>
      </c>
    </row>
    <row r="108" spans="2:5">
      <c r="B108" s="126"/>
      <c r="C108" s="73">
        <v>2024</v>
      </c>
      <c r="D108" s="71">
        <f>+'2024'!E$35/K$2</f>
        <v>0</v>
      </c>
      <c r="E108" s="72">
        <f>+'2024'!G$35*1.21/K$2</f>
        <v>0</v>
      </c>
    </row>
    <row r="109" spans="2:5">
      <c r="B109" s="126"/>
      <c r="C109" s="73">
        <v>2025</v>
      </c>
      <c r="D109" s="71">
        <f>+'2025'!E$35/K$2</f>
        <v>0</v>
      </c>
      <c r="E109" s="72">
        <f>+'2025'!G$35*1.21/K$2</f>
        <v>0</v>
      </c>
    </row>
    <row r="110" spans="2:5">
      <c r="B110" s="126"/>
      <c r="C110" s="73">
        <v>2026</v>
      </c>
      <c r="D110" s="71">
        <f>+'2026'!E$35/K$2</f>
        <v>0</v>
      </c>
      <c r="E110" s="72">
        <f>+'2026'!G$35*1.21/K$2</f>
        <v>0</v>
      </c>
    </row>
    <row r="111" spans="2:5">
      <c r="B111" s="126"/>
      <c r="C111" s="73">
        <v>2027</v>
      </c>
      <c r="D111" s="71">
        <f>+'2027'!E$35/K$2</f>
        <v>0</v>
      </c>
      <c r="E111" s="72">
        <f>+'2027'!G$35*1.21/K$2</f>
        <v>0</v>
      </c>
    </row>
    <row r="112" spans="2:5">
      <c r="B112" s="126"/>
      <c r="C112" s="73">
        <v>2028</v>
      </c>
      <c r="D112" s="71">
        <f>+'2028'!E$35/K$2</f>
        <v>0</v>
      </c>
      <c r="E112" s="72">
        <f>+'2028'!G$35*1.21/K$2</f>
        <v>0</v>
      </c>
    </row>
    <row r="113" spans="2:5">
      <c r="B113" s="126"/>
      <c r="C113" s="73">
        <v>2029</v>
      </c>
      <c r="D113" s="71">
        <f>+'2029'!E$35/K$2</f>
        <v>0</v>
      </c>
      <c r="E113" s="72">
        <f>+'2029'!G$35*1.21/K$2</f>
        <v>0</v>
      </c>
    </row>
    <row r="114" spans="2:5">
      <c r="B114" s="127"/>
      <c r="C114" s="73">
        <v>2030</v>
      </c>
      <c r="D114" s="71">
        <f>+'2030'!E$35/K$2</f>
        <v>0</v>
      </c>
      <c r="E114" s="72">
        <f>+'2030'!G$35*1.21/K$2</f>
        <v>0</v>
      </c>
    </row>
    <row r="115" spans="2:5">
      <c r="B115" s="78"/>
    </row>
    <row r="116" spans="2:5">
      <c r="B116" s="78"/>
    </row>
    <row r="117" spans="2:5">
      <c r="B117" s="78"/>
    </row>
    <row r="118" spans="2:5">
      <c r="B118" s="78"/>
    </row>
    <row r="119" spans="2:5">
      <c r="B119" s="78"/>
    </row>
    <row r="120" spans="2:5">
      <c r="B120" s="78"/>
    </row>
    <row r="121" spans="2:5">
      <c r="B121" s="78"/>
    </row>
    <row r="122" spans="2:5">
      <c r="B122" s="78"/>
    </row>
    <row r="123" spans="2:5">
      <c r="B123" s="78"/>
    </row>
    <row r="124" spans="2:5">
      <c r="B124" s="78"/>
    </row>
    <row r="125" spans="2:5">
      <c r="B125" s="78"/>
    </row>
    <row r="126" spans="2:5">
      <c r="B126" s="78"/>
    </row>
    <row r="127" spans="2:5">
      <c r="B127" s="78"/>
    </row>
    <row r="128" spans="2:5">
      <c r="B128" s="78"/>
    </row>
    <row r="129" spans="2:2">
      <c r="B129" s="78"/>
    </row>
    <row r="130" spans="2:2">
      <c r="B130" s="78"/>
    </row>
    <row r="131" spans="2:2">
      <c r="B131" s="78"/>
    </row>
    <row r="132" spans="2:2">
      <c r="B132" s="78"/>
    </row>
    <row r="133" spans="2:2">
      <c r="B133" s="78"/>
    </row>
    <row r="134" spans="2:2">
      <c r="B134" s="78"/>
    </row>
    <row r="135" spans="2:2">
      <c r="B135" s="78"/>
    </row>
    <row r="136" spans="2:2">
      <c r="B136" s="78"/>
    </row>
    <row r="137" spans="2:2">
      <c r="B137" s="78"/>
    </row>
    <row r="138" spans="2:2">
      <c r="B138" s="78"/>
    </row>
    <row r="139" spans="2:2">
      <c r="B139" s="78"/>
    </row>
    <row r="140" spans="2:2">
      <c r="B140" s="78"/>
    </row>
    <row r="141" spans="2:2">
      <c r="B141" s="78"/>
    </row>
    <row r="142" spans="2:2">
      <c r="B142" s="78"/>
    </row>
    <row r="143" spans="2:2">
      <c r="B143" s="78"/>
    </row>
    <row r="144" spans="2:2">
      <c r="B144" s="78"/>
    </row>
    <row r="145" spans="2:2">
      <c r="B145" s="78"/>
    </row>
    <row r="146" spans="2:2">
      <c r="B146" s="78"/>
    </row>
    <row r="147" spans="2:2">
      <c r="B147" s="78"/>
    </row>
    <row r="148" spans="2:2">
      <c r="B148" s="78"/>
    </row>
    <row r="149" spans="2:2">
      <c r="B149" s="78"/>
    </row>
    <row r="150" spans="2:2">
      <c r="B150" s="78"/>
    </row>
    <row r="151" spans="2:2">
      <c r="B151" s="78"/>
    </row>
    <row r="152" spans="2:2">
      <c r="B152" s="78"/>
    </row>
    <row r="153" spans="2:2">
      <c r="B153" s="78"/>
    </row>
    <row r="154" spans="2:2">
      <c r="B154" s="78"/>
    </row>
    <row r="155" spans="2:2">
      <c r="B155" s="78"/>
    </row>
    <row r="156" spans="2:2">
      <c r="B156" s="78"/>
    </row>
    <row r="157" spans="2:2">
      <c r="B157" s="78"/>
    </row>
    <row r="158" spans="2:2">
      <c r="B158" s="78"/>
    </row>
    <row r="159" spans="2:2">
      <c r="B159" s="78"/>
    </row>
    <row r="160" spans="2:2">
      <c r="B160" s="78"/>
    </row>
    <row r="161" spans="2:2">
      <c r="B161" s="78"/>
    </row>
    <row r="162" spans="2:2">
      <c r="B162" s="78"/>
    </row>
    <row r="163" spans="2:2">
      <c r="B163" s="78"/>
    </row>
    <row r="164" spans="2:2">
      <c r="B164" s="78"/>
    </row>
    <row r="165" spans="2:2">
      <c r="B165" s="78"/>
    </row>
    <row r="166" spans="2:2">
      <c r="B166" s="78"/>
    </row>
    <row r="167" spans="2:2">
      <c r="B167" s="78"/>
    </row>
    <row r="168" spans="2:2">
      <c r="B168" s="78"/>
    </row>
    <row r="169" spans="2:2">
      <c r="B169" s="78"/>
    </row>
    <row r="170" spans="2:2">
      <c r="B170" s="78"/>
    </row>
    <row r="171" spans="2:2">
      <c r="B171" s="78"/>
    </row>
    <row r="172" spans="2:2">
      <c r="B172" s="78"/>
    </row>
    <row r="173" spans="2:2">
      <c r="B173" s="78"/>
    </row>
    <row r="174" spans="2:2">
      <c r="B174" s="78"/>
    </row>
    <row r="175" spans="2:2">
      <c r="B175" s="78"/>
    </row>
    <row r="176" spans="2:2">
      <c r="B176" s="78"/>
    </row>
    <row r="177" spans="2:2">
      <c r="B177" s="78"/>
    </row>
    <row r="178" spans="2:2">
      <c r="B178" s="78"/>
    </row>
    <row r="179" spans="2:2">
      <c r="B179" s="78"/>
    </row>
    <row r="180" spans="2:2">
      <c r="B180" s="78"/>
    </row>
    <row r="181" spans="2:2">
      <c r="B181" s="78"/>
    </row>
    <row r="182" spans="2:2">
      <c r="B182" s="78"/>
    </row>
    <row r="183" spans="2:2">
      <c r="B183" s="78"/>
    </row>
    <row r="184" spans="2:2">
      <c r="B184" s="78"/>
    </row>
    <row r="185" spans="2:2">
      <c r="B185" s="78"/>
    </row>
    <row r="186" spans="2:2">
      <c r="B186" s="78"/>
    </row>
    <row r="187" spans="2:2">
      <c r="B187" s="78"/>
    </row>
    <row r="188" spans="2:2">
      <c r="B188" s="78"/>
    </row>
    <row r="189" spans="2:2">
      <c r="B189" s="78"/>
    </row>
    <row r="190" spans="2:2">
      <c r="B190" s="78"/>
    </row>
    <row r="191" spans="2:2">
      <c r="B191" s="78"/>
    </row>
    <row r="192" spans="2:2">
      <c r="B192" s="78"/>
    </row>
    <row r="193" spans="2:2">
      <c r="B193" s="78"/>
    </row>
    <row r="194" spans="2:2">
      <c r="B194" s="78"/>
    </row>
    <row r="195" spans="2:2">
      <c r="B195" s="78"/>
    </row>
    <row r="196" spans="2:2">
      <c r="B196" s="78"/>
    </row>
    <row r="197" spans="2:2">
      <c r="B197" s="78"/>
    </row>
    <row r="198" spans="2:2">
      <c r="B198" s="78"/>
    </row>
    <row r="199" spans="2:2">
      <c r="B199" s="78"/>
    </row>
    <row r="200" spans="2:2">
      <c r="B200" s="78"/>
    </row>
    <row r="201" spans="2:2">
      <c r="B201" s="78"/>
    </row>
    <row r="202" spans="2:2">
      <c r="B202" s="78"/>
    </row>
    <row r="203" spans="2:2">
      <c r="B203" s="78"/>
    </row>
    <row r="204" spans="2:2">
      <c r="B204" s="78"/>
    </row>
    <row r="205" spans="2:2">
      <c r="B205" s="78"/>
    </row>
    <row r="206" spans="2:2">
      <c r="B206" s="78"/>
    </row>
    <row r="207" spans="2:2">
      <c r="B207" s="78"/>
    </row>
    <row r="208" spans="2:2">
      <c r="B208" s="78"/>
    </row>
    <row r="209" spans="2:2">
      <c r="B209" s="78"/>
    </row>
    <row r="210" spans="2:2">
      <c r="B210" s="78"/>
    </row>
    <row r="211" spans="2:2">
      <c r="B211" s="78"/>
    </row>
    <row r="212" spans="2:2">
      <c r="B212" s="78"/>
    </row>
    <row r="213" spans="2:2">
      <c r="B213" s="78"/>
    </row>
    <row r="214" spans="2:2">
      <c r="B214" s="78"/>
    </row>
    <row r="215" spans="2:2">
      <c r="B215" s="78"/>
    </row>
    <row r="216" spans="2:2">
      <c r="B216" s="78"/>
    </row>
    <row r="217" spans="2:2">
      <c r="B217" s="78"/>
    </row>
    <row r="218" spans="2:2">
      <c r="B218" s="78"/>
    </row>
    <row r="219" spans="2:2">
      <c r="B219" s="78"/>
    </row>
    <row r="220" spans="2:2">
      <c r="B220" s="78"/>
    </row>
    <row r="221" spans="2:2">
      <c r="B221" s="78"/>
    </row>
    <row r="222" spans="2:2">
      <c r="B222" s="78"/>
    </row>
    <row r="223" spans="2:2">
      <c r="B223" s="78"/>
    </row>
    <row r="224" spans="2:2">
      <c r="B224" s="78"/>
    </row>
    <row r="225" spans="2:2">
      <c r="B225" s="78"/>
    </row>
    <row r="226" spans="2:2">
      <c r="B226" s="78"/>
    </row>
    <row r="227" spans="2:2">
      <c r="B227" s="78"/>
    </row>
    <row r="228" spans="2:2">
      <c r="B228" s="78"/>
    </row>
    <row r="229" spans="2:2">
      <c r="B229" s="78"/>
    </row>
    <row r="230" spans="2:2">
      <c r="B230" s="78"/>
    </row>
    <row r="231" spans="2:2">
      <c r="B231" s="78"/>
    </row>
    <row r="232" spans="2:2">
      <c r="B232" s="78"/>
    </row>
    <row r="233" spans="2:2">
      <c r="B233" s="78"/>
    </row>
    <row r="234" spans="2:2">
      <c r="B234" s="78"/>
    </row>
    <row r="235" spans="2:2">
      <c r="B235" s="78"/>
    </row>
    <row r="236" spans="2:2">
      <c r="B236" s="78"/>
    </row>
    <row r="237" spans="2:2">
      <c r="B237" s="78"/>
    </row>
    <row r="238" spans="2:2">
      <c r="B238" s="78"/>
    </row>
    <row r="239" spans="2:2">
      <c r="B239" s="78"/>
    </row>
    <row r="240" spans="2:2">
      <c r="B240" s="78"/>
    </row>
    <row r="241" spans="2:2">
      <c r="B241" s="78"/>
    </row>
    <row r="242" spans="2:2">
      <c r="B242" s="78"/>
    </row>
    <row r="243" spans="2:2">
      <c r="B243" s="78"/>
    </row>
    <row r="244" spans="2:2">
      <c r="B244" s="78"/>
    </row>
    <row r="245" spans="2:2">
      <c r="B245" s="78"/>
    </row>
    <row r="246" spans="2:2">
      <c r="B246" s="78"/>
    </row>
    <row r="247" spans="2:2">
      <c r="B247" s="78"/>
    </row>
    <row r="248" spans="2:2">
      <c r="B248" s="78"/>
    </row>
    <row r="249" spans="2:2">
      <c r="B249" s="78"/>
    </row>
    <row r="250" spans="2:2">
      <c r="B250" s="78"/>
    </row>
    <row r="251" spans="2:2">
      <c r="B251" s="78"/>
    </row>
    <row r="252" spans="2:2">
      <c r="B252" s="78"/>
    </row>
    <row r="253" spans="2:2">
      <c r="B253" s="78"/>
    </row>
    <row r="254" spans="2:2">
      <c r="B254" s="78"/>
    </row>
    <row r="255" spans="2:2">
      <c r="B255" s="78"/>
    </row>
    <row r="256" spans="2:2">
      <c r="B256" s="78"/>
    </row>
    <row r="257" spans="2:2">
      <c r="B257" s="78"/>
    </row>
    <row r="258" spans="2:2">
      <c r="B258" s="78"/>
    </row>
    <row r="259" spans="2:2">
      <c r="B259" s="78"/>
    </row>
    <row r="260" spans="2:2">
      <c r="B260" s="78"/>
    </row>
    <row r="261" spans="2:2">
      <c r="B261" s="78"/>
    </row>
    <row r="262" spans="2:2">
      <c r="B262" s="78"/>
    </row>
    <row r="263" spans="2:2">
      <c r="B263" s="78"/>
    </row>
    <row r="264" spans="2:2">
      <c r="B264" s="78"/>
    </row>
    <row r="265" spans="2:2">
      <c r="B265" s="78"/>
    </row>
    <row r="266" spans="2:2">
      <c r="B266" s="78"/>
    </row>
    <row r="267" spans="2:2">
      <c r="B267" s="78"/>
    </row>
    <row r="268" spans="2:2">
      <c r="B268" s="78"/>
    </row>
    <row r="269" spans="2:2">
      <c r="B269" s="78"/>
    </row>
    <row r="270" spans="2:2">
      <c r="B270" s="78"/>
    </row>
    <row r="271" spans="2:2">
      <c r="B271" s="78"/>
    </row>
    <row r="272" spans="2:2">
      <c r="B272" s="78"/>
    </row>
    <row r="273" spans="2:2">
      <c r="B273" s="78"/>
    </row>
    <row r="274" spans="2:2">
      <c r="B274" s="78"/>
    </row>
    <row r="275" spans="2:2">
      <c r="B275" s="78"/>
    </row>
    <row r="276" spans="2:2">
      <c r="B276" s="78"/>
    </row>
    <row r="277" spans="2:2">
      <c r="B277" s="78"/>
    </row>
    <row r="278" spans="2:2">
      <c r="B278" s="78"/>
    </row>
    <row r="279" spans="2:2">
      <c r="B279" s="78"/>
    </row>
    <row r="280" spans="2:2">
      <c r="B280" s="78"/>
    </row>
    <row r="281" spans="2:2">
      <c r="B281" s="78"/>
    </row>
    <row r="282" spans="2:2">
      <c r="B282" s="78"/>
    </row>
    <row r="283" spans="2:2">
      <c r="B283" s="78"/>
    </row>
    <row r="284" spans="2:2">
      <c r="B284" s="78"/>
    </row>
    <row r="285" spans="2:2">
      <c r="B285" s="78"/>
    </row>
    <row r="286" spans="2:2">
      <c r="B286" s="78"/>
    </row>
    <row r="287" spans="2:2">
      <c r="B287" s="78"/>
    </row>
    <row r="288" spans="2:2">
      <c r="B288" s="78"/>
    </row>
    <row r="289" spans="2:2">
      <c r="B289" s="78"/>
    </row>
    <row r="290" spans="2:2">
      <c r="B290" s="78"/>
    </row>
    <row r="291" spans="2:2">
      <c r="B291" s="78"/>
    </row>
    <row r="292" spans="2:2">
      <c r="B292" s="78"/>
    </row>
    <row r="293" spans="2:2">
      <c r="B293" s="78"/>
    </row>
    <row r="294" spans="2:2">
      <c r="B294" s="78"/>
    </row>
    <row r="295" spans="2:2">
      <c r="B295" s="78"/>
    </row>
    <row r="296" spans="2:2">
      <c r="B296" s="78"/>
    </row>
    <row r="297" spans="2:2">
      <c r="B297" s="78"/>
    </row>
    <row r="298" spans="2:2">
      <c r="B298" s="78"/>
    </row>
    <row r="299" spans="2:2">
      <c r="B299" s="78"/>
    </row>
    <row r="300" spans="2:2">
      <c r="B300" s="78"/>
    </row>
    <row r="301" spans="2:2">
      <c r="B301" s="78"/>
    </row>
    <row r="302" spans="2:2">
      <c r="B302" s="78"/>
    </row>
    <row r="303" spans="2:2">
      <c r="B303" s="78"/>
    </row>
    <row r="304" spans="2:2">
      <c r="B304" s="78"/>
    </row>
    <row r="305" spans="2:2">
      <c r="B305" s="78"/>
    </row>
    <row r="306" spans="2:2">
      <c r="B306" s="78"/>
    </row>
    <row r="307" spans="2:2">
      <c r="B307" s="78"/>
    </row>
    <row r="308" spans="2:2">
      <c r="B308" s="78"/>
    </row>
    <row r="309" spans="2:2">
      <c r="B309" s="78"/>
    </row>
    <row r="310" spans="2:2">
      <c r="B310" s="78"/>
    </row>
    <row r="311" spans="2:2">
      <c r="B311" s="78"/>
    </row>
    <row r="312" spans="2:2">
      <c r="B312" s="78"/>
    </row>
    <row r="313" spans="2:2">
      <c r="B313" s="78"/>
    </row>
    <row r="314" spans="2:2">
      <c r="B314" s="78"/>
    </row>
    <row r="315" spans="2:2">
      <c r="B315" s="78"/>
    </row>
    <row r="316" spans="2:2">
      <c r="B316" s="78"/>
    </row>
    <row r="317" spans="2:2">
      <c r="B317" s="78"/>
    </row>
    <row r="318" spans="2:2">
      <c r="B318" s="78"/>
    </row>
    <row r="319" spans="2:2">
      <c r="B319" s="78"/>
    </row>
    <row r="320" spans="2:2">
      <c r="B320" s="78"/>
    </row>
    <row r="321" spans="2:2">
      <c r="B321" s="78"/>
    </row>
    <row r="322" spans="2:2">
      <c r="B322" s="78"/>
    </row>
    <row r="323" spans="2:2">
      <c r="B323" s="78"/>
    </row>
    <row r="324" spans="2:2">
      <c r="B324" s="78"/>
    </row>
    <row r="325" spans="2:2">
      <c r="B325" s="78"/>
    </row>
    <row r="326" spans="2:2">
      <c r="B326" s="78"/>
    </row>
    <row r="327" spans="2:2">
      <c r="B327" s="78"/>
    </row>
    <row r="328" spans="2:2">
      <c r="B328" s="78"/>
    </row>
    <row r="329" spans="2:2">
      <c r="B329" s="78"/>
    </row>
    <row r="330" spans="2:2">
      <c r="B330" s="78"/>
    </row>
    <row r="331" spans="2:2">
      <c r="B331" s="78"/>
    </row>
    <row r="332" spans="2:2">
      <c r="B332" s="78"/>
    </row>
    <row r="333" spans="2:2">
      <c r="B333" s="78"/>
    </row>
    <row r="334" spans="2:2">
      <c r="B334" s="78"/>
    </row>
    <row r="335" spans="2:2">
      <c r="B335" s="78"/>
    </row>
    <row r="336" spans="2:2">
      <c r="B336" s="78"/>
    </row>
    <row r="337" spans="2:2">
      <c r="B337" s="78"/>
    </row>
    <row r="338" spans="2:2">
      <c r="B338" s="78"/>
    </row>
    <row r="339" spans="2:2">
      <c r="B339" s="78"/>
    </row>
    <row r="340" spans="2:2">
      <c r="B340" s="78"/>
    </row>
    <row r="341" spans="2:2">
      <c r="B341" s="78"/>
    </row>
    <row r="342" spans="2:2">
      <c r="B342" s="78"/>
    </row>
    <row r="343" spans="2:2">
      <c r="B343" s="78"/>
    </row>
    <row r="344" spans="2:2">
      <c r="B344" s="78"/>
    </row>
    <row r="345" spans="2:2">
      <c r="B345" s="78"/>
    </row>
    <row r="346" spans="2:2">
      <c r="B346" s="78"/>
    </row>
    <row r="347" spans="2:2">
      <c r="B347" s="78"/>
    </row>
    <row r="348" spans="2:2">
      <c r="B348" s="78"/>
    </row>
    <row r="349" spans="2:2">
      <c r="B349" s="78"/>
    </row>
    <row r="350" spans="2:2">
      <c r="B350" s="78"/>
    </row>
    <row r="351" spans="2:2">
      <c r="B351" s="78"/>
    </row>
    <row r="352" spans="2:2">
      <c r="B352" s="78"/>
    </row>
    <row r="353" spans="2:2">
      <c r="B353" s="78"/>
    </row>
    <row r="354" spans="2:2">
      <c r="B354" s="78"/>
    </row>
    <row r="355" spans="2:2">
      <c r="B355" s="78"/>
    </row>
    <row r="356" spans="2:2">
      <c r="B356" s="78"/>
    </row>
    <row r="357" spans="2:2">
      <c r="B357" s="78"/>
    </row>
    <row r="358" spans="2:2">
      <c r="B358" s="78"/>
    </row>
    <row r="359" spans="2:2">
      <c r="B359" s="78"/>
    </row>
    <row r="360" spans="2:2">
      <c r="B360" s="78"/>
    </row>
    <row r="361" spans="2:2">
      <c r="B361" s="78"/>
    </row>
    <row r="362" spans="2:2">
      <c r="B362" s="78"/>
    </row>
    <row r="363" spans="2:2">
      <c r="B363" s="78"/>
    </row>
    <row r="364" spans="2:2">
      <c r="B364" s="78"/>
    </row>
    <row r="365" spans="2:2">
      <c r="B365" s="78"/>
    </row>
    <row r="366" spans="2:2">
      <c r="B366" s="78"/>
    </row>
    <row r="367" spans="2:2">
      <c r="B367" s="78"/>
    </row>
    <row r="368" spans="2:2">
      <c r="B368" s="78"/>
    </row>
    <row r="369" spans="2:2">
      <c r="B369" s="78"/>
    </row>
    <row r="370" spans="2:2">
      <c r="B370" s="78"/>
    </row>
    <row r="371" spans="2:2">
      <c r="B371" s="78"/>
    </row>
    <row r="372" spans="2:2">
      <c r="B372" s="78"/>
    </row>
    <row r="373" spans="2:2">
      <c r="B373" s="78"/>
    </row>
    <row r="374" spans="2:2">
      <c r="B374" s="78"/>
    </row>
    <row r="375" spans="2:2">
      <c r="B375" s="78"/>
    </row>
    <row r="376" spans="2:2">
      <c r="B376" s="78"/>
    </row>
    <row r="377" spans="2:2">
      <c r="B377" s="78"/>
    </row>
    <row r="378" spans="2:2">
      <c r="B378" s="78"/>
    </row>
    <row r="379" spans="2:2">
      <c r="B379" s="78"/>
    </row>
    <row r="380" spans="2:2">
      <c r="B380" s="78"/>
    </row>
    <row r="381" spans="2:2">
      <c r="B381" s="78"/>
    </row>
    <row r="382" spans="2:2">
      <c r="B382" s="78"/>
    </row>
    <row r="383" spans="2:2">
      <c r="B383" s="78"/>
    </row>
    <row r="384" spans="2:2">
      <c r="B384" s="78"/>
    </row>
    <row r="385" spans="2:2">
      <c r="B385" s="78"/>
    </row>
    <row r="386" spans="2:2">
      <c r="B386" s="78"/>
    </row>
    <row r="387" spans="2:2">
      <c r="B387" s="78"/>
    </row>
    <row r="388" spans="2:2">
      <c r="B388" s="78"/>
    </row>
    <row r="389" spans="2:2">
      <c r="B389" s="78"/>
    </row>
    <row r="390" spans="2:2">
      <c r="B390" s="78"/>
    </row>
    <row r="391" spans="2:2">
      <c r="B391" s="78"/>
    </row>
    <row r="392" spans="2:2">
      <c r="B392" s="78"/>
    </row>
    <row r="393" spans="2:2">
      <c r="B393" s="78"/>
    </row>
    <row r="394" spans="2:2">
      <c r="B394" s="78"/>
    </row>
    <row r="395" spans="2:2">
      <c r="B395" s="78"/>
    </row>
    <row r="396" spans="2:2">
      <c r="B396" s="78"/>
    </row>
    <row r="397" spans="2:2">
      <c r="B397" s="78"/>
    </row>
    <row r="398" spans="2:2">
      <c r="B398" s="78"/>
    </row>
    <row r="399" spans="2:2">
      <c r="B399" s="78"/>
    </row>
    <row r="400" spans="2:2">
      <c r="B400" s="78"/>
    </row>
    <row r="401" spans="2:2">
      <c r="B401" s="78"/>
    </row>
    <row r="402" spans="2:2">
      <c r="B402" s="78"/>
    </row>
    <row r="403" spans="2:2">
      <c r="B403" s="78"/>
    </row>
    <row r="404" spans="2:2">
      <c r="B404" s="78"/>
    </row>
    <row r="405" spans="2:2">
      <c r="B405" s="78"/>
    </row>
    <row r="406" spans="2:2">
      <c r="B406" s="78"/>
    </row>
    <row r="407" spans="2:2">
      <c r="B407" s="78"/>
    </row>
    <row r="408" spans="2:2">
      <c r="B408" s="78"/>
    </row>
    <row r="409" spans="2:2">
      <c r="B409" s="78"/>
    </row>
    <row r="410" spans="2:2">
      <c r="B410" s="78"/>
    </row>
    <row r="411" spans="2:2">
      <c r="B411" s="78"/>
    </row>
    <row r="412" spans="2:2">
      <c r="B412" s="78"/>
    </row>
    <row r="413" spans="2:2">
      <c r="B413" s="78"/>
    </row>
    <row r="414" spans="2:2">
      <c r="B414" s="78"/>
    </row>
    <row r="415" spans="2:2">
      <c r="B415" s="78"/>
    </row>
    <row r="416" spans="2:2">
      <c r="B416" s="78"/>
    </row>
    <row r="417" spans="2:2">
      <c r="B417" s="78"/>
    </row>
    <row r="418" spans="2:2">
      <c r="B418" s="78"/>
    </row>
    <row r="419" spans="2:2">
      <c r="B419" s="78"/>
    </row>
    <row r="420" spans="2:2">
      <c r="B420" s="78"/>
    </row>
    <row r="421" spans="2:2">
      <c r="B421" s="78"/>
    </row>
    <row r="422" spans="2:2">
      <c r="B422" s="78"/>
    </row>
    <row r="423" spans="2:2">
      <c r="B423" s="78"/>
    </row>
    <row r="424" spans="2:2">
      <c r="B424" s="78"/>
    </row>
    <row r="425" spans="2:2">
      <c r="B425" s="78"/>
    </row>
    <row r="426" spans="2:2">
      <c r="B426" s="78"/>
    </row>
    <row r="427" spans="2:2">
      <c r="B427" s="78"/>
    </row>
    <row r="428" spans="2:2">
      <c r="B428" s="78"/>
    </row>
    <row r="429" spans="2:2">
      <c r="B429" s="78"/>
    </row>
    <row r="430" spans="2:2">
      <c r="B430" s="78"/>
    </row>
    <row r="431" spans="2:2">
      <c r="B431" s="78"/>
    </row>
    <row r="432" spans="2:2">
      <c r="B432" s="78"/>
    </row>
    <row r="433" spans="2:2">
      <c r="B433" s="78"/>
    </row>
    <row r="434" spans="2:2">
      <c r="B434" s="78"/>
    </row>
    <row r="435" spans="2:2">
      <c r="B435" s="78"/>
    </row>
    <row r="436" spans="2:2">
      <c r="B436" s="78"/>
    </row>
    <row r="437" spans="2:2">
      <c r="B437" s="78"/>
    </row>
    <row r="438" spans="2:2">
      <c r="B438" s="78"/>
    </row>
    <row r="439" spans="2:2">
      <c r="B439" s="78"/>
    </row>
    <row r="440" spans="2:2">
      <c r="B440" s="78"/>
    </row>
    <row r="441" spans="2:2">
      <c r="B441" s="78"/>
    </row>
    <row r="442" spans="2:2">
      <c r="B442" s="78"/>
    </row>
    <row r="443" spans="2:2">
      <c r="B443" s="78"/>
    </row>
    <row r="444" spans="2:2">
      <c r="B444" s="78"/>
    </row>
    <row r="445" spans="2:2">
      <c r="B445" s="78"/>
    </row>
    <row r="446" spans="2:2">
      <c r="B446" s="78"/>
    </row>
    <row r="447" spans="2:2">
      <c r="B447" s="78"/>
    </row>
    <row r="448" spans="2:2">
      <c r="B448" s="78"/>
    </row>
    <row r="449" spans="2:2">
      <c r="B449" s="78"/>
    </row>
    <row r="450" spans="2:2">
      <c r="B450" s="78"/>
    </row>
    <row r="451" spans="2:2">
      <c r="B451" s="78"/>
    </row>
    <row r="452" spans="2:2">
      <c r="B452" s="78"/>
    </row>
    <row r="453" spans="2:2">
      <c r="B453" s="78"/>
    </row>
    <row r="454" spans="2:2">
      <c r="B454" s="78"/>
    </row>
    <row r="455" spans="2:2">
      <c r="B455" s="78"/>
    </row>
    <row r="456" spans="2:2">
      <c r="B456" s="78"/>
    </row>
    <row r="457" spans="2:2">
      <c r="B457" s="78"/>
    </row>
    <row r="458" spans="2:2">
      <c r="B458" s="78"/>
    </row>
    <row r="459" spans="2:2">
      <c r="B459" s="78"/>
    </row>
    <row r="460" spans="2:2">
      <c r="B460" s="78"/>
    </row>
    <row r="461" spans="2:2">
      <c r="B461" s="78"/>
    </row>
    <row r="462" spans="2:2">
      <c r="B462" s="78"/>
    </row>
    <row r="463" spans="2:2">
      <c r="B463" s="78"/>
    </row>
    <row r="464" spans="2:2">
      <c r="B464" s="78"/>
    </row>
    <row r="465" spans="2:2">
      <c r="B465" s="78"/>
    </row>
    <row r="466" spans="2:2">
      <c r="B466" s="78"/>
    </row>
    <row r="467" spans="2:2">
      <c r="B467" s="78"/>
    </row>
    <row r="468" spans="2:2">
      <c r="B468" s="78"/>
    </row>
    <row r="469" spans="2:2">
      <c r="B469" s="78"/>
    </row>
    <row r="470" spans="2:2">
      <c r="B470" s="78"/>
    </row>
    <row r="471" spans="2:2">
      <c r="B471" s="78"/>
    </row>
    <row r="472" spans="2:2">
      <c r="B472" s="78"/>
    </row>
    <row r="473" spans="2:2">
      <c r="B473" s="78"/>
    </row>
    <row r="474" spans="2:2">
      <c r="B474" s="78"/>
    </row>
    <row r="475" spans="2:2">
      <c r="B475" s="78"/>
    </row>
    <row r="476" spans="2:2">
      <c r="B476" s="78"/>
    </row>
    <row r="477" spans="2:2">
      <c r="B477" s="78"/>
    </row>
    <row r="478" spans="2:2">
      <c r="B478" s="78"/>
    </row>
    <row r="479" spans="2:2">
      <c r="B479" s="78"/>
    </row>
    <row r="480" spans="2:2">
      <c r="B480" s="78"/>
    </row>
    <row r="481" spans="2:2">
      <c r="B481" s="78"/>
    </row>
    <row r="482" spans="2:2">
      <c r="B482" s="78"/>
    </row>
    <row r="483" spans="2:2">
      <c r="B483" s="78"/>
    </row>
    <row r="484" spans="2:2">
      <c r="B484" s="78"/>
    </row>
    <row r="485" spans="2:2">
      <c r="B485" s="78"/>
    </row>
    <row r="486" spans="2:2">
      <c r="B486" s="78"/>
    </row>
    <row r="487" spans="2:2">
      <c r="B487" s="78"/>
    </row>
    <row r="488" spans="2:2">
      <c r="B488" s="78"/>
    </row>
    <row r="489" spans="2:2">
      <c r="B489" s="78"/>
    </row>
    <row r="490" spans="2:2">
      <c r="B490" s="78"/>
    </row>
    <row r="491" spans="2:2">
      <c r="B491" s="78"/>
    </row>
    <row r="492" spans="2:2">
      <c r="B492" s="78"/>
    </row>
    <row r="493" spans="2:2">
      <c r="B493" s="78"/>
    </row>
    <row r="494" spans="2:2">
      <c r="B494" s="78"/>
    </row>
    <row r="495" spans="2:2">
      <c r="B495" s="78"/>
    </row>
    <row r="496" spans="2:2">
      <c r="B496" s="78"/>
    </row>
    <row r="497" spans="2:2">
      <c r="B497" s="78"/>
    </row>
    <row r="498" spans="2:2">
      <c r="B498" s="78"/>
    </row>
    <row r="499" spans="2:2">
      <c r="B499" s="78"/>
    </row>
    <row r="500" spans="2:2">
      <c r="B500" s="78"/>
    </row>
    <row r="501" spans="2:2">
      <c r="B501" s="78"/>
    </row>
    <row r="502" spans="2:2">
      <c r="B502" s="78"/>
    </row>
    <row r="503" spans="2:2">
      <c r="B503" s="78"/>
    </row>
    <row r="504" spans="2:2">
      <c r="B504" s="78"/>
    </row>
    <row r="505" spans="2:2">
      <c r="B505" s="78"/>
    </row>
    <row r="506" spans="2:2">
      <c r="B506" s="78"/>
    </row>
    <row r="507" spans="2:2">
      <c r="B507" s="78"/>
    </row>
    <row r="508" spans="2:2">
      <c r="B508" s="78"/>
    </row>
    <row r="509" spans="2:2">
      <c r="B509" s="78"/>
    </row>
    <row r="510" spans="2:2">
      <c r="B510" s="78"/>
    </row>
    <row r="511" spans="2:2">
      <c r="B511" s="78"/>
    </row>
    <row r="512" spans="2:2">
      <c r="B512" s="78"/>
    </row>
    <row r="513" spans="2:2">
      <c r="B513" s="78"/>
    </row>
    <row r="514" spans="2:2">
      <c r="B514" s="78"/>
    </row>
    <row r="515" spans="2:2">
      <c r="B515" s="78"/>
    </row>
    <row r="516" spans="2:2">
      <c r="B516" s="78"/>
    </row>
    <row r="517" spans="2:2">
      <c r="B517" s="78"/>
    </row>
    <row r="518" spans="2:2">
      <c r="B518" s="78"/>
    </row>
    <row r="519" spans="2:2">
      <c r="B519" s="78"/>
    </row>
    <row r="520" spans="2:2">
      <c r="B520" s="78"/>
    </row>
    <row r="521" spans="2:2">
      <c r="B521" s="78"/>
    </row>
    <row r="522" spans="2:2">
      <c r="B522" s="78"/>
    </row>
    <row r="523" spans="2:2">
      <c r="B523" s="78"/>
    </row>
    <row r="524" spans="2:2">
      <c r="B524" s="78"/>
    </row>
    <row r="525" spans="2:2">
      <c r="B525" s="78"/>
    </row>
    <row r="526" spans="2:2">
      <c r="B526" s="78"/>
    </row>
    <row r="527" spans="2:2">
      <c r="B527" s="78"/>
    </row>
    <row r="528" spans="2:2">
      <c r="B528" s="78"/>
    </row>
    <row r="529" spans="2:2">
      <c r="B529" s="78"/>
    </row>
    <row r="530" spans="2:2">
      <c r="B530" s="78"/>
    </row>
    <row r="531" spans="2:2">
      <c r="B531" s="78"/>
    </row>
    <row r="532" spans="2:2">
      <c r="B532" s="78"/>
    </row>
    <row r="533" spans="2:2">
      <c r="B533" s="78"/>
    </row>
    <row r="534" spans="2:2">
      <c r="B534" s="78"/>
    </row>
    <row r="535" spans="2:2">
      <c r="B535" s="78"/>
    </row>
    <row r="536" spans="2:2">
      <c r="B536" s="78"/>
    </row>
    <row r="537" spans="2:2">
      <c r="B537" s="78"/>
    </row>
    <row r="538" spans="2:2">
      <c r="B538" s="78"/>
    </row>
    <row r="539" spans="2:2">
      <c r="B539" s="78"/>
    </row>
    <row r="540" spans="2:2">
      <c r="B540" s="78"/>
    </row>
    <row r="541" spans="2:2">
      <c r="B541" s="78"/>
    </row>
    <row r="542" spans="2:2">
      <c r="B542" s="78"/>
    </row>
    <row r="543" spans="2:2">
      <c r="B543" s="78"/>
    </row>
    <row r="544" spans="2:2">
      <c r="B544" s="78"/>
    </row>
    <row r="545" spans="2:2">
      <c r="B545" s="78"/>
    </row>
    <row r="546" spans="2:2">
      <c r="B546" s="78"/>
    </row>
    <row r="547" spans="2:2">
      <c r="B547" s="78"/>
    </row>
    <row r="548" spans="2:2">
      <c r="B548" s="78"/>
    </row>
    <row r="549" spans="2:2">
      <c r="B549" s="78"/>
    </row>
    <row r="550" spans="2:2">
      <c r="B550" s="78"/>
    </row>
    <row r="551" spans="2:2">
      <c r="B551" s="78"/>
    </row>
    <row r="552" spans="2:2">
      <c r="B552" s="78"/>
    </row>
    <row r="553" spans="2:2">
      <c r="B553" s="78"/>
    </row>
    <row r="554" spans="2:2">
      <c r="B554" s="78"/>
    </row>
    <row r="555" spans="2:2">
      <c r="B555" s="78"/>
    </row>
    <row r="556" spans="2:2">
      <c r="B556" s="78"/>
    </row>
    <row r="557" spans="2:2">
      <c r="B557" s="78"/>
    </row>
    <row r="558" spans="2:2">
      <c r="B558" s="78"/>
    </row>
    <row r="559" spans="2:2">
      <c r="B559" s="78"/>
    </row>
    <row r="560" spans="2:2">
      <c r="B560" s="78"/>
    </row>
    <row r="561" spans="2:2">
      <c r="B561" s="78"/>
    </row>
    <row r="562" spans="2:2">
      <c r="B562" s="78"/>
    </row>
    <row r="563" spans="2:2">
      <c r="B563" s="78"/>
    </row>
    <row r="564" spans="2:2">
      <c r="B564" s="78"/>
    </row>
    <row r="565" spans="2:2">
      <c r="B565" s="78"/>
    </row>
    <row r="566" spans="2:2">
      <c r="B566" s="78"/>
    </row>
    <row r="567" spans="2:2">
      <c r="B567" s="78"/>
    </row>
    <row r="568" spans="2:2">
      <c r="B568" s="78"/>
    </row>
    <row r="569" spans="2:2">
      <c r="B569" s="78"/>
    </row>
    <row r="570" spans="2:2">
      <c r="B570" s="78"/>
    </row>
    <row r="571" spans="2:2">
      <c r="B571" s="78"/>
    </row>
    <row r="572" spans="2:2">
      <c r="B572" s="78"/>
    </row>
    <row r="573" spans="2:2">
      <c r="B573" s="78"/>
    </row>
    <row r="574" spans="2:2">
      <c r="B574" s="78"/>
    </row>
    <row r="575" spans="2:2">
      <c r="B575" s="78"/>
    </row>
    <row r="576" spans="2:2">
      <c r="B576" s="78"/>
    </row>
    <row r="577" spans="2:2">
      <c r="B577" s="78"/>
    </row>
    <row r="578" spans="2:2">
      <c r="B578" s="78"/>
    </row>
    <row r="579" spans="2:2">
      <c r="B579" s="78"/>
    </row>
    <row r="580" spans="2:2">
      <c r="B580" s="78"/>
    </row>
    <row r="581" spans="2:2">
      <c r="B581" s="78"/>
    </row>
    <row r="582" spans="2:2">
      <c r="B582" s="78"/>
    </row>
    <row r="583" spans="2:2">
      <c r="B583" s="78"/>
    </row>
    <row r="584" spans="2:2">
      <c r="B584" s="78"/>
    </row>
    <row r="585" spans="2:2">
      <c r="B585" s="78"/>
    </row>
    <row r="586" spans="2:2">
      <c r="B586" s="78"/>
    </row>
    <row r="587" spans="2:2">
      <c r="B587" s="78"/>
    </row>
    <row r="588" spans="2:2">
      <c r="B588" s="78"/>
    </row>
    <row r="589" spans="2:2">
      <c r="B589" s="78"/>
    </row>
    <row r="590" spans="2:2">
      <c r="B590" s="78"/>
    </row>
    <row r="591" spans="2:2">
      <c r="B591" s="78"/>
    </row>
    <row r="592" spans="2:2">
      <c r="B592" s="78"/>
    </row>
    <row r="593" spans="2:2">
      <c r="B593" s="78"/>
    </row>
    <row r="594" spans="2:2">
      <c r="B594" s="78"/>
    </row>
    <row r="595" spans="2:2">
      <c r="B595" s="78"/>
    </row>
    <row r="596" spans="2:2">
      <c r="B596" s="78"/>
    </row>
    <row r="597" spans="2:2">
      <c r="B597" s="78"/>
    </row>
    <row r="598" spans="2:2">
      <c r="B598" s="78"/>
    </row>
    <row r="599" spans="2:2">
      <c r="B599" s="78"/>
    </row>
    <row r="600" spans="2:2">
      <c r="B600" s="78"/>
    </row>
    <row r="601" spans="2:2">
      <c r="B601" s="78"/>
    </row>
    <row r="602" spans="2:2">
      <c r="B602" s="78"/>
    </row>
    <row r="603" spans="2:2">
      <c r="B603" s="78"/>
    </row>
    <row r="604" spans="2:2">
      <c r="B604" s="78"/>
    </row>
    <row r="605" spans="2:2">
      <c r="B605" s="78"/>
    </row>
    <row r="606" spans="2:2">
      <c r="B606" s="78"/>
    </row>
    <row r="607" spans="2:2">
      <c r="B607" s="78"/>
    </row>
    <row r="608" spans="2:2">
      <c r="B608" s="78"/>
    </row>
    <row r="609" spans="2:2">
      <c r="B609" s="78"/>
    </row>
    <row r="610" spans="2:2">
      <c r="B610" s="78"/>
    </row>
    <row r="611" spans="2:2">
      <c r="B611" s="78"/>
    </row>
    <row r="612" spans="2:2">
      <c r="B612" s="78"/>
    </row>
    <row r="613" spans="2:2">
      <c r="B613" s="78"/>
    </row>
    <row r="614" spans="2:2">
      <c r="B614" s="78"/>
    </row>
    <row r="615" spans="2:2">
      <c r="B615" s="78"/>
    </row>
    <row r="616" spans="2:2">
      <c r="B616" s="78"/>
    </row>
    <row r="617" spans="2:2">
      <c r="B617" s="78"/>
    </row>
    <row r="618" spans="2:2">
      <c r="B618" s="78"/>
    </row>
    <row r="619" spans="2:2">
      <c r="B619" s="78"/>
    </row>
    <row r="620" spans="2:2">
      <c r="B620" s="78"/>
    </row>
    <row r="621" spans="2:2">
      <c r="B621" s="78"/>
    </row>
    <row r="622" spans="2:2">
      <c r="B622" s="78"/>
    </row>
    <row r="623" spans="2:2">
      <c r="B623" s="78"/>
    </row>
    <row r="624" spans="2:2">
      <c r="B624" s="78"/>
    </row>
    <row r="625" spans="2:2">
      <c r="B625" s="78"/>
    </row>
    <row r="626" spans="2:2">
      <c r="B626" s="78"/>
    </row>
    <row r="627" spans="2:2">
      <c r="B627" s="78"/>
    </row>
    <row r="628" spans="2:2">
      <c r="B628" s="78"/>
    </row>
    <row r="629" spans="2:2">
      <c r="B629" s="78"/>
    </row>
    <row r="630" spans="2:2">
      <c r="B630" s="78"/>
    </row>
    <row r="631" spans="2:2">
      <c r="B631" s="78"/>
    </row>
    <row r="632" spans="2:2">
      <c r="B632" s="78"/>
    </row>
    <row r="633" spans="2:2">
      <c r="B633" s="78"/>
    </row>
    <row r="634" spans="2:2">
      <c r="B634" s="78"/>
    </row>
    <row r="635" spans="2:2">
      <c r="B635" s="78"/>
    </row>
    <row r="636" spans="2:2">
      <c r="B636" s="78"/>
    </row>
    <row r="637" spans="2:2">
      <c r="B637" s="78"/>
    </row>
    <row r="638" spans="2:2">
      <c r="B638" s="78"/>
    </row>
    <row r="639" spans="2:2">
      <c r="B639" s="78"/>
    </row>
    <row r="640" spans="2:2">
      <c r="B640" s="78"/>
    </row>
    <row r="641" spans="2:2">
      <c r="B641" s="78"/>
    </row>
    <row r="642" spans="2:2">
      <c r="B642" s="78"/>
    </row>
    <row r="643" spans="2:2">
      <c r="B643" s="78"/>
    </row>
    <row r="644" spans="2:2">
      <c r="B644" s="78"/>
    </row>
    <row r="645" spans="2:2">
      <c r="B645" s="78"/>
    </row>
    <row r="646" spans="2:2">
      <c r="B646" s="78"/>
    </row>
    <row r="647" spans="2:2">
      <c r="B647" s="78"/>
    </row>
    <row r="648" spans="2:2">
      <c r="B648" s="78"/>
    </row>
    <row r="649" spans="2:2">
      <c r="B649" s="78"/>
    </row>
    <row r="650" spans="2:2">
      <c r="B650" s="78"/>
    </row>
    <row r="651" spans="2:2">
      <c r="B651" s="78"/>
    </row>
    <row r="652" spans="2:2">
      <c r="B652" s="78"/>
    </row>
    <row r="653" spans="2:2">
      <c r="B653" s="78"/>
    </row>
    <row r="654" spans="2:2">
      <c r="B654" s="78"/>
    </row>
    <row r="655" spans="2:2">
      <c r="B655" s="78"/>
    </row>
    <row r="656" spans="2:2">
      <c r="B656" s="78"/>
    </row>
    <row r="657" spans="2:2">
      <c r="B657" s="78"/>
    </row>
    <row r="658" spans="2:2">
      <c r="B658" s="78"/>
    </row>
    <row r="659" spans="2:2">
      <c r="B659" s="78"/>
    </row>
    <row r="660" spans="2:2">
      <c r="B660" s="78"/>
    </row>
    <row r="661" spans="2:2">
      <c r="B661" s="78"/>
    </row>
    <row r="662" spans="2:2">
      <c r="B662" s="78"/>
    </row>
    <row r="663" spans="2:2">
      <c r="B663" s="78"/>
    </row>
    <row r="664" spans="2:2">
      <c r="B664" s="78"/>
    </row>
    <row r="665" spans="2:2">
      <c r="B665" s="78"/>
    </row>
    <row r="666" spans="2:2">
      <c r="B666" s="78"/>
    </row>
    <row r="667" spans="2:2">
      <c r="B667" s="78"/>
    </row>
    <row r="668" spans="2:2">
      <c r="B668" s="78"/>
    </row>
    <row r="669" spans="2:2">
      <c r="B669" s="78"/>
    </row>
    <row r="670" spans="2:2">
      <c r="B670" s="78"/>
    </row>
    <row r="671" spans="2:2">
      <c r="B671" s="78"/>
    </row>
    <row r="672" spans="2:2">
      <c r="B672" s="78"/>
    </row>
    <row r="673" spans="2:2">
      <c r="B673" s="78"/>
    </row>
    <row r="674" spans="2:2">
      <c r="B674" s="78"/>
    </row>
    <row r="675" spans="2:2">
      <c r="B675" s="78"/>
    </row>
    <row r="676" spans="2:2">
      <c r="B676" s="78"/>
    </row>
    <row r="677" spans="2:2">
      <c r="B677" s="78"/>
    </row>
    <row r="678" spans="2:2">
      <c r="B678" s="78"/>
    </row>
    <row r="679" spans="2:2">
      <c r="B679" s="78"/>
    </row>
    <row r="680" spans="2:2">
      <c r="B680" s="78"/>
    </row>
    <row r="681" spans="2:2">
      <c r="B681" s="78"/>
    </row>
    <row r="682" spans="2:2">
      <c r="B682" s="78"/>
    </row>
    <row r="683" spans="2:2">
      <c r="B683" s="78"/>
    </row>
    <row r="684" spans="2:2">
      <c r="B684" s="78"/>
    </row>
    <row r="685" spans="2:2">
      <c r="B685" s="78"/>
    </row>
    <row r="686" spans="2:2">
      <c r="B686" s="78"/>
    </row>
    <row r="687" spans="2:2">
      <c r="B687" s="78"/>
    </row>
    <row r="688" spans="2:2">
      <c r="B688" s="78"/>
    </row>
    <row r="689" spans="2:2">
      <c r="B689" s="78"/>
    </row>
    <row r="690" spans="2:2">
      <c r="B690" s="78"/>
    </row>
    <row r="691" spans="2:2">
      <c r="B691" s="78"/>
    </row>
    <row r="692" spans="2:2">
      <c r="B692" s="78"/>
    </row>
    <row r="693" spans="2:2">
      <c r="B693" s="78"/>
    </row>
    <row r="694" spans="2:2">
      <c r="B694" s="78"/>
    </row>
    <row r="695" spans="2:2">
      <c r="B695" s="78"/>
    </row>
    <row r="696" spans="2:2">
      <c r="B696" s="78"/>
    </row>
    <row r="697" spans="2:2">
      <c r="B697" s="78"/>
    </row>
    <row r="698" spans="2:2">
      <c r="B698" s="78"/>
    </row>
    <row r="699" spans="2:2">
      <c r="B699" s="78"/>
    </row>
    <row r="700" spans="2:2">
      <c r="B700" s="78"/>
    </row>
    <row r="701" spans="2:2">
      <c r="B701" s="78"/>
    </row>
    <row r="702" spans="2:2">
      <c r="B702" s="78"/>
    </row>
    <row r="703" spans="2:2">
      <c r="B703" s="78"/>
    </row>
    <row r="704" spans="2:2">
      <c r="B704" s="78"/>
    </row>
    <row r="705" spans="2:2">
      <c r="B705" s="78"/>
    </row>
    <row r="706" spans="2:2">
      <c r="B706" s="78"/>
    </row>
    <row r="707" spans="2:2">
      <c r="B707" s="78"/>
    </row>
    <row r="708" spans="2:2">
      <c r="B708" s="78"/>
    </row>
    <row r="709" spans="2:2">
      <c r="B709" s="78"/>
    </row>
    <row r="710" spans="2:2">
      <c r="B710" s="78"/>
    </row>
    <row r="711" spans="2:2">
      <c r="B711" s="78"/>
    </row>
    <row r="712" spans="2:2">
      <c r="B712" s="78"/>
    </row>
    <row r="713" spans="2:2">
      <c r="B713" s="78"/>
    </row>
    <row r="714" spans="2:2">
      <c r="B714" s="78"/>
    </row>
    <row r="715" spans="2:2">
      <c r="B715" s="78"/>
    </row>
    <row r="716" spans="2:2">
      <c r="B716" s="78"/>
    </row>
    <row r="717" spans="2:2">
      <c r="B717" s="78"/>
    </row>
    <row r="718" spans="2:2">
      <c r="B718" s="78"/>
    </row>
    <row r="719" spans="2:2">
      <c r="B719" s="78"/>
    </row>
    <row r="720" spans="2:2">
      <c r="B720" s="78"/>
    </row>
    <row r="721" spans="2:2">
      <c r="B721" s="78"/>
    </row>
    <row r="722" spans="2:2">
      <c r="B722" s="78"/>
    </row>
    <row r="723" spans="2:2">
      <c r="B723" s="78"/>
    </row>
    <row r="724" spans="2:2">
      <c r="B724" s="78"/>
    </row>
    <row r="725" spans="2:2">
      <c r="B725" s="78"/>
    </row>
    <row r="726" spans="2:2">
      <c r="B726" s="78"/>
    </row>
    <row r="727" spans="2:2">
      <c r="B727" s="78"/>
    </row>
    <row r="728" spans="2:2">
      <c r="B728" s="78"/>
    </row>
    <row r="729" spans="2:2">
      <c r="B729" s="78"/>
    </row>
    <row r="730" spans="2:2">
      <c r="B730" s="78"/>
    </row>
    <row r="731" spans="2:2">
      <c r="B731" s="78"/>
    </row>
    <row r="732" spans="2:2">
      <c r="B732" s="78"/>
    </row>
    <row r="733" spans="2:2">
      <c r="B733" s="78"/>
    </row>
    <row r="734" spans="2:2">
      <c r="B734" s="78"/>
    </row>
    <row r="735" spans="2:2">
      <c r="B735" s="78"/>
    </row>
    <row r="736" spans="2:2">
      <c r="B736" s="78"/>
    </row>
    <row r="737" spans="2:2">
      <c r="B737" s="78"/>
    </row>
    <row r="738" spans="2:2">
      <c r="B738" s="78"/>
    </row>
    <row r="739" spans="2:2">
      <c r="B739" s="78"/>
    </row>
    <row r="740" spans="2:2">
      <c r="B740" s="78"/>
    </row>
    <row r="741" spans="2:2">
      <c r="B741" s="78"/>
    </row>
    <row r="742" spans="2:2">
      <c r="B742" s="78"/>
    </row>
    <row r="743" spans="2:2">
      <c r="B743" s="78"/>
    </row>
    <row r="744" spans="2:2">
      <c r="B744" s="78"/>
    </row>
    <row r="745" spans="2:2">
      <c r="B745" s="78"/>
    </row>
    <row r="746" spans="2:2">
      <c r="B746" s="78"/>
    </row>
    <row r="747" spans="2:2">
      <c r="B747" s="78"/>
    </row>
    <row r="748" spans="2:2">
      <c r="B748" s="78"/>
    </row>
    <row r="749" spans="2:2">
      <c r="B749" s="78"/>
    </row>
    <row r="750" spans="2:2">
      <c r="B750" s="78"/>
    </row>
    <row r="751" spans="2:2">
      <c r="B751" s="78"/>
    </row>
    <row r="752" spans="2:2">
      <c r="B752" s="78"/>
    </row>
    <row r="753" spans="2:2">
      <c r="B753" s="78"/>
    </row>
    <row r="754" spans="2:2">
      <c r="B754" s="78"/>
    </row>
    <row r="755" spans="2:2">
      <c r="B755" s="78"/>
    </row>
    <row r="756" spans="2:2">
      <c r="B756" s="78"/>
    </row>
    <row r="757" spans="2:2">
      <c r="B757" s="78"/>
    </row>
    <row r="758" spans="2:2">
      <c r="B758" s="78"/>
    </row>
    <row r="759" spans="2:2">
      <c r="B759" s="78"/>
    </row>
    <row r="760" spans="2:2">
      <c r="B760" s="78"/>
    </row>
    <row r="761" spans="2:2">
      <c r="B761" s="78"/>
    </row>
    <row r="762" spans="2:2">
      <c r="B762" s="78"/>
    </row>
    <row r="763" spans="2:2">
      <c r="B763" s="78"/>
    </row>
    <row r="764" spans="2:2">
      <c r="B764" s="78"/>
    </row>
    <row r="765" spans="2:2">
      <c r="B765" s="78"/>
    </row>
    <row r="766" spans="2:2">
      <c r="B766" s="78"/>
    </row>
    <row r="767" spans="2:2">
      <c r="B767" s="78"/>
    </row>
    <row r="768" spans="2:2">
      <c r="B768" s="78"/>
    </row>
    <row r="769" spans="2:2">
      <c r="B769" s="78"/>
    </row>
    <row r="770" spans="2:2">
      <c r="B770" s="78"/>
    </row>
    <row r="771" spans="2:2">
      <c r="B771" s="78"/>
    </row>
  </sheetData>
  <mergeCells count="7">
    <mergeCell ref="F2:H2"/>
    <mergeCell ref="B8:B33"/>
    <mergeCell ref="B35:B60"/>
    <mergeCell ref="B62:B87"/>
    <mergeCell ref="B89:B114"/>
    <mergeCell ref="B4:E4"/>
    <mergeCell ref="F4:G4"/>
  </mergeCells>
  <pageMargins left="0.78740157499999996" right="0.78740157499999996" top="0.984251969" bottom="0.984251969" header="0.4921259845" footer="0.4921259845"/>
  <pageSetup paperSize="9" scale="81" fitToHeight="2" orientation="portrait" horizontalDpi="355" verticalDpi="355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07E703-2FD1-4A72-91AE-C0F56E5FCA49}">
          <x14:formula1>
            <xm:f>DJ!$B$2:$C$2</xm:f>
          </x14:formula1>
          <xm:sqref>F4:G4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E109-B3BE-4F9A-9EC4-B14CE4A9B344}">
  <sheetPr>
    <pageSetUpPr fitToPage="1"/>
  </sheetPr>
  <dimension ref="B1:O95"/>
  <sheetViews>
    <sheetView showGridLines="0" workbookViewId="0">
      <selection activeCell="B5" sqref="B5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2013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6258-21E8-413C-AE93-5D6CBAFBC1EE}">
  <sheetPr>
    <pageSetUpPr fitToPage="1"/>
  </sheetPr>
  <dimension ref="B1:O95"/>
  <sheetViews>
    <sheetView showGridLines="0" workbookViewId="0">
      <selection activeCell="B4" sqref="B4:C4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2012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084DA-6EA0-4EC8-B833-E1B75366D6E7}">
  <sheetPr>
    <pageSetUpPr fitToPage="1"/>
  </sheetPr>
  <dimension ref="B1:O95"/>
  <sheetViews>
    <sheetView showGridLines="0" workbookViewId="0">
      <selection activeCell="B4" sqref="B4:C4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2011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466C3-4B83-449C-8737-7FE6665F6AB6}">
  <sheetPr>
    <pageSetUpPr fitToPage="1"/>
  </sheetPr>
  <dimension ref="B1:O95"/>
  <sheetViews>
    <sheetView showGridLines="0" workbookViewId="0">
      <selection activeCell="B5" sqref="B5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2010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D1843-865A-497D-9A7F-30E774043614}">
  <sheetPr>
    <pageSetUpPr fitToPage="1"/>
  </sheetPr>
  <dimension ref="B1:O95"/>
  <sheetViews>
    <sheetView showGridLines="0" workbookViewId="0">
      <selection activeCell="B5" sqref="B5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2009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F96F2-F97E-48FE-9343-BB54B13CFD2F}">
  <sheetPr>
    <pageSetUpPr fitToPage="1"/>
  </sheetPr>
  <dimension ref="B1:O95"/>
  <sheetViews>
    <sheetView showGridLines="0" workbookViewId="0">
      <selection activeCell="B4" sqref="B4:C4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2008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C1889-CDD3-4BD4-AA14-56E8BD19648A}">
  <sheetPr>
    <pageSetUpPr fitToPage="1"/>
  </sheetPr>
  <dimension ref="B1:O95"/>
  <sheetViews>
    <sheetView showGridLines="0" workbookViewId="0">
      <selection activeCell="B5" sqref="B5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2007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439C-EADC-4991-BDE2-811250CC5741}">
  <sheetPr>
    <pageSetUpPr fitToPage="1"/>
  </sheetPr>
  <dimension ref="B1:O95"/>
  <sheetViews>
    <sheetView showGridLines="0" workbookViewId="0">
      <selection activeCell="M34" sqref="M34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2006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25">
    <pageSetUpPr fitToPage="1"/>
  </sheetPr>
  <dimension ref="B1:O95"/>
  <sheetViews>
    <sheetView showGridLines="0" workbookViewId="0">
      <selection activeCell="Q27" sqref="Q27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>
      <c r="E3" s="6"/>
    </row>
    <row r="4" spans="2:15" ht="14.1" customHeight="1">
      <c r="B4" s="135">
        <v>2005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>
        <f>+E19*DJ!D3/VLOOKUP(B4,DJ!A4:D29,4,FALSE)</f>
        <v>0</v>
      </c>
      <c r="H19" s="24">
        <f>+G19/J2</f>
        <v>0</v>
      </c>
      <c r="I19" s="54">
        <f>+F19/J2</f>
        <v>0</v>
      </c>
    </row>
    <row r="20" spans="2:13" s="3" customFormat="1" ht="14.1" customHeigh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>
        <f>+E29*J24*DJ!D3/VLOOKUP(B4,DJ!A4:D29,4,FALSE)</f>
        <v>0</v>
      </c>
      <c r="H29" s="24">
        <f>+G29/J2</f>
        <v>0</v>
      </c>
      <c r="I29" s="54">
        <f>+F29/J2</f>
        <v>0</v>
      </c>
    </row>
    <row r="30" spans="2:13" s="3" customFormat="1" ht="14.1" customHeigh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>
      <c r="B34" s="130"/>
      <c r="D34" s="35" t="s">
        <v>35</v>
      </c>
      <c r="E34" s="19"/>
      <c r="F34" s="48"/>
    </row>
    <row r="35" spans="2:7" s="3" customFormat="1" ht="14.1" customHeigh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F2:H2"/>
    <mergeCell ref="B4:C4"/>
    <mergeCell ref="B7:B29"/>
    <mergeCell ref="B31:B35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68BC8-1A3B-4A01-B7A0-1BBF1D196AD3}">
  <dimension ref="A1:J29"/>
  <sheetViews>
    <sheetView workbookViewId="0">
      <selection activeCell="H11" sqref="H11"/>
    </sheetView>
  </sheetViews>
  <sheetFormatPr baseColWidth="10" defaultColWidth="8.88671875" defaultRowHeight="13.2"/>
  <cols>
    <col min="1" max="1" width="32.21875" customWidth="1"/>
    <col min="2" max="2" width="14.5546875" customWidth="1"/>
    <col min="3" max="3" width="13.21875" customWidth="1"/>
    <col min="4" max="4" width="13.44140625" hidden="1" customWidth="1"/>
  </cols>
  <sheetData>
    <row r="1" spans="1:10" ht="79.05" customHeight="1" thickBot="1"/>
    <row r="2" spans="1:10" ht="18" thickBot="1">
      <c r="A2" s="81" t="s">
        <v>53</v>
      </c>
      <c r="B2" s="82" t="s">
        <v>54</v>
      </c>
      <c r="C2" s="83" t="s">
        <v>6</v>
      </c>
      <c r="D2" s="84" t="str">
        <f>IF([1]Encodage!$D$5=$B$2,B2,C2)</f>
        <v>16,5/16,5</v>
      </c>
    </row>
    <row r="3" spans="1:10" ht="38.25" customHeight="1">
      <c r="A3" s="85" t="s">
        <v>55</v>
      </c>
      <c r="B3" s="86">
        <v>1913</v>
      </c>
      <c r="C3" s="87">
        <v>2301</v>
      </c>
      <c r="D3" s="88">
        <f>IF(Récap!$F$4=$B$2,B3,C3)</f>
        <v>2301</v>
      </c>
      <c r="F3" s="145" t="s">
        <v>56</v>
      </c>
      <c r="G3" s="145"/>
      <c r="H3" s="145"/>
      <c r="I3" s="145"/>
      <c r="J3" s="145"/>
    </row>
    <row r="4" spans="1:10" ht="15.6">
      <c r="A4" s="89">
        <v>2005</v>
      </c>
      <c r="B4" s="90"/>
      <c r="C4" s="91">
        <v>2233</v>
      </c>
      <c r="D4" s="88">
        <f>IF(Récap!$F$4=$B$2,B4,C4)</f>
        <v>2233</v>
      </c>
    </row>
    <row r="5" spans="1:10" ht="15.6">
      <c r="A5" s="89">
        <v>2006</v>
      </c>
      <c r="B5" s="90">
        <v>1794.4</v>
      </c>
      <c r="C5" s="91">
        <v>2212</v>
      </c>
      <c r="D5" s="88">
        <f>IF(Récap!$F$4=$B$2,B5,C5)</f>
        <v>2212</v>
      </c>
    </row>
    <row r="6" spans="1:10" ht="15.6">
      <c r="A6" s="89">
        <v>2007</v>
      </c>
      <c r="B6" s="90">
        <v>1577.5</v>
      </c>
      <c r="C6" s="91">
        <v>1963</v>
      </c>
      <c r="D6" s="88">
        <f>IF(Récap!$F$4=$B$2,B6,C6)</f>
        <v>1963</v>
      </c>
    </row>
    <row r="7" spans="1:10" ht="15.6">
      <c r="A7" s="89">
        <v>2008</v>
      </c>
      <c r="B7" s="90">
        <v>1829.5</v>
      </c>
      <c r="C7" s="91">
        <v>2213</v>
      </c>
      <c r="D7" s="88">
        <f>IF(Récap!$F$4=$B$2,B7,C7)</f>
        <v>2213</v>
      </c>
    </row>
    <row r="8" spans="1:10" ht="15.6">
      <c r="A8" s="89">
        <v>2009</v>
      </c>
      <c r="B8" s="90">
        <v>1819.7</v>
      </c>
      <c r="C8" s="91">
        <v>2212</v>
      </c>
      <c r="D8" s="88">
        <f>IF(Récap!$F$4=$B$2,B8,C8)</f>
        <v>2212</v>
      </c>
    </row>
    <row r="9" spans="1:10" ht="15.6">
      <c r="A9" s="89">
        <v>2010</v>
      </c>
      <c r="B9" s="90">
        <v>2309</v>
      </c>
      <c r="C9" s="91">
        <v>2703</v>
      </c>
      <c r="D9" s="88">
        <f>IF(Récap!$F$4=$B$2,B9,C9)</f>
        <v>2703</v>
      </c>
    </row>
    <row r="10" spans="1:10" ht="15.6">
      <c r="A10" s="89">
        <v>2011</v>
      </c>
      <c r="B10" s="90">
        <v>1514.5</v>
      </c>
      <c r="C10" s="91">
        <v>1928</v>
      </c>
      <c r="D10" s="88">
        <f>IF(Récap!$F$4=$B$2,B10,C10)</f>
        <v>1928</v>
      </c>
    </row>
    <row r="11" spans="1:10" ht="15.6">
      <c r="A11" s="89">
        <v>2012</v>
      </c>
      <c r="B11" s="90">
        <v>1914.7</v>
      </c>
      <c r="C11" s="91">
        <v>2327</v>
      </c>
      <c r="D11" s="88">
        <f>IF(Récap!$F$4=$B$2,B11,C11)</f>
        <v>2327</v>
      </c>
    </row>
    <row r="12" spans="1:10" ht="15.6">
      <c r="A12" s="89">
        <v>2013</v>
      </c>
      <c r="B12" s="90">
        <v>2137.6999999999998</v>
      </c>
      <c r="C12" s="91">
        <v>2537</v>
      </c>
      <c r="D12" s="88">
        <f>IF(Récap!$F$4=$B$2,B12,C12)</f>
        <v>2537</v>
      </c>
    </row>
    <row r="13" spans="1:10" ht="15.6">
      <c r="A13" s="89">
        <v>2014</v>
      </c>
      <c r="B13" s="90">
        <v>1424.1</v>
      </c>
      <c r="C13" s="91">
        <v>1828</v>
      </c>
      <c r="D13" s="88">
        <f>IF(Récap!$F$4=$B$2,B13,C13)</f>
        <v>1828</v>
      </c>
    </row>
    <row r="14" spans="1:10" ht="15.6">
      <c r="A14" s="89">
        <v>2015</v>
      </c>
      <c r="B14" s="90">
        <v>1688.3</v>
      </c>
      <c r="C14" s="91">
        <v>2112</v>
      </c>
      <c r="D14" s="88">
        <f>IF(Récap!$F$4=$B$2,B14,C14)</f>
        <v>2112</v>
      </c>
    </row>
    <row r="15" spans="1:10" ht="15.6">
      <c r="A15" s="89">
        <v>2016</v>
      </c>
      <c r="B15" s="90">
        <v>1947.6</v>
      </c>
      <c r="C15" s="91">
        <v>2329</v>
      </c>
      <c r="D15" s="88">
        <f>IF(Récap!$F$4=$B$2,B15,C15)</f>
        <v>2329</v>
      </c>
    </row>
    <row r="16" spans="1:10" ht="15.6">
      <c r="A16" s="89">
        <v>2017</v>
      </c>
      <c r="B16" s="90">
        <v>1780.4</v>
      </c>
      <c r="C16" s="91">
        <v>2155</v>
      </c>
      <c r="D16" s="88">
        <f>IF(Récap!$F$4=$B$2,B16,C16)</f>
        <v>2155</v>
      </c>
    </row>
    <row r="17" spans="1:4" ht="15.6">
      <c r="A17" s="89">
        <v>2018</v>
      </c>
      <c r="B17" s="90">
        <v>1739.3</v>
      </c>
      <c r="C17" s="91">
        <v>2091</v>
      </c>
      <c r="D17" s="88">
        <f>IF(Récap!$F$4=$B$2,B17,C17)</f>
        <v>2091</v>
      </c>
    </row>
    <row r="18" spans="1:4" ht="15.6">
      <c r="A18" s="89">
        <v>2019</v>
      </c>
      <c r="B18" s="90">
        <v>1675.65</v>
      </c>
      <c r="C18" s="91">
        <v>2076</v>
      </c>
      <c r="D18" s="88">
        <f>IF(Récap!$F$4=$B$2,B18,C18)</f>
        <v>2076</v>
      </c>
    </row>
    <row r="19" spans="1:4" ht="15.6">
      <c r="A19" s="89">
        <v>2020</v>
      </c>
      <c r="B19" s="92">
        <v>1517.85</v>
      </c>
      <c r="C19" s="93">
        <v>1867</v>
      </c>
      <c r="D19" s="88">
        <f>IF(Récap!$F$4=$B$2,B19,C19)</f>
        <v>1867</v>
      </c>
    </row>
    <row r="20" spans="1:4" ht="15.6">
      <c r="A20" s="89">
        <v>2021</v>
      </c>
      <c r="B20" s="92">
        <v>1909.2</v>
      </c>
      <c r="C20" s="93">
        <v>2286</v>
      </c>
      <c r="D20" s="88">
        <f>IF(Récap!$F$4=$B$2,B20,C20)</f>
        <v>2286</v>
      </c>
    </row>
    <row r="21" spans="1:4" ht="15.6">
      <c r="A21" s="89">
        <v>2022</v>
      </c>
      <c r="B21" s="92">
        <v>1554.1</v>
      </c>
      <c r="C21" s="93">
        <v>1922</v>
      </c>
      <c r="D21" s="88">
        <f>IF(Récap!$F$4=$B$2,B21,C21)</f>
        <v>1922</v>
      </c>
    </row>
    <row r="22" spans="1:4" ht="15.6">
      <c r="A22" s="89">
        <v>2023</v>
      </c>
      <c r="B22" s="94"/>
      <c r="C22" s="95"/>
      <c r="D22" s="88">
        <f>IF(Récap!$F$4=$B$2,B22,C22)</f>
        <v>0</v>
      </c>
    </row>
    <row r="23" spans="1:4" ht="15.6">
      <c r="A23" s="89">
        <v>2024</v>
      </c>
      <c r="B23" s="94"/>
      <c r="C23" s="95"/>
      <c r="D23" s="88">
        <f>IF(Récap!$F$4=$B$2,B23,C23)</f>
        <v>0</v>
      </c>
    </row>
    <row r="24" spans="1:4" ht="15.6">
      <c r="A24" s="89">
        <v>2025</v>
      </c>
      <c r="B24" s="94"/>
      <c r="C24" s="95"/>
      <c r="D24" s="88">
        <f>IF(Récap!$F$4=$B$2,B24,C24)</f>
        <v>0</v>
      </c>
    </row>
    <row r="25" spans="1:4" ht="15.6">
      <c r="A25" s="89">
        <v>2026</v>
      </c>
      <c r="B25" s="94"/>
      <c r="C25" s="95"/>
      <c r="D25" s="88">
        <f>IF(Récap!$F$4=$B$2,B25,C25)</f>
        <v>0</v>
      </c>
    </row>
    <row r="26" spans="1:4" ht="15.6">
      <c r="A26" s="89">
        <v>2027</v>
      </c>
      <c r="B26" s="94"/>
      <c r="C26" s="95"/>
      <c r="D26" s="88">
        <f>IF(Récap!$F$4=$B$2,B26,C26)</f>
        <v>0</v>
      </c>
    </row>
    <row r="27" spans="1:4" ht="15.6">
      <c r="A27" s="89">
        <v>2028</v>
      </c>
      <c r="B27" s="94"/>
      <c r="C27" s="95"/>
      <c r="D27" s="88">
        <f>IF(Récap!$F$4=$B$2,B27,C27)</f>
        <v>0</v>
      </c>
    </row>
    <row r="28" spans="1:4" ht="15.6">
      <c r="A28" s="89">
        <v>2029</v>
      </c>
      <c r="B28" s="94"/>
      <c r="C28" s="95"/>
      <c r="D28" s="88">
        <f>IF(Récap!$F$4=$B$2,B28,C28)</f>
        <v>0</v>
      </c>
    </row>
    <row r="29" spans="1:4" ht="16.2" thickBot="1">
      <c r="A29" s="96">
        <v>2030</v>
      </c>
      <c r="B29" s="97"/>
      <c r="C29" s="98"/>
      <c r="D29" s="99">
        <f>IF(Récap!$F$4=$B$2,B29,C29)</f>
        <v>0</v>
      </c>
    </row>
  </sheetData>
  <mergeCells count="1">
    <mergeCell ref="F3: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27C8-23AA-4259-A7AE-F59E4D5972FF}">
  <sheetPr>
    <pageSetUpPr fitToPage="1"/>
  </sheetPr>
  <dimension ref="B1:O95"/>
  <sheetViews>
    <sheetView showGridLines="0" workbookViewId="0">
      <selection activeCell="N25" sqref="N25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8.218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2030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 t="e">
        <f>+E19*DJ!D3/VLOOKUP(B4,DJ!A4:D29,4,FALSE)</f>
        <v>#DIV/0!</v>
      </c>
      <c r="H19" s="24" t="e">
        <f>+G19/J2</f>
        <v>#DIV/0!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 t="e">
        <f>+E29*J24*DJ!D3/VLOOKUP(B4,DJ!A4:D29,4,FALSE)</f>
        <v>#DIV/0!</v>
      </c>
      <c r="H29" s="24" t="e">
        <f>+G29/J2</f>
        <v>#DIV/0!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26388-B0EC-4333-974A-9D608F8FB535}">
  <sheetPr>
    <pageSetUpPr fitToPage="1"/>
  </sheetPr>
  <dimension ref="B1:O95"/>
  <sheetViews>
    <sheetView showGridLines="0" workbookViewId="0">
      <selection activeCell="B5" sqref="B5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2029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 t="e">
        <f>+E19*DJ!D3/VLOOKUP(B4,DJ!A4:D29,4,FALSE)</f>
        <v>#DIV/0!</v>
      </c>
      <c r="H19" s="24" t="e">
        <f>+G19/J2</f>
        <v>#DIV/0!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 t="e">
        <f>+E29*J24*DJ!D3/VLOOKUP(B4,DJ!A4:D29,4,FALSE)</f>
        <v>#DIV/0!</v>
      </c>
      <c r="H29" s="24" t="e">
        <f>+G29/J2</f>
        <v>#DIV/0!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209DA-1B0D-47C3-BA85-48A83B62C70F}">
  <sheetPr>
    <pageSetUpPr fitToPage="1"/>
  </sheetPr>
  <dimension ref="B1:O95"/>
  <sheetViews>
    <sheetView showGridLines="0" workbookViewId="0">
      <selection activeCell="B5" sqref="B5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2028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 t="e">
        <f>+E19*DJ!D3/VLOOKUP(B4,DJ!A4:D29,4,FALSE)</f>
        <v>#DIV/0!</v>
      </c>
      <c r="H19" s="24" t="e">
        <f>+G19/J2</f>
        <v>#DIV/0!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 t="e">
        <f>+E29*J24*DJ!D3/VLOOKUP(B4,DJ!A4:D29,4,FALSE)</f>
        <v>#DIV/0!</v>
      </c>
      <c r="H29" s="24" t="e">
        <f>+G29/J2</f>
        <v>#DIV/0!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9B364-3226-42B6-8010-7763ADB5E111}">
  <sheetPr>
    <pageSetUpPr fitToPage="1"/>
  </sheetPr>
  <dimension ref="B1:O95"/>
  <sheetViews>
    <sheetView showGridLines="0" workbookViewId="0">
      <selection activeCell="B5" sqref="B5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2027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 t="e">
        <f>+E19*DJ!D3/VLOOKUP(B4,DJ!A4:D29,4,FALSE)</f>
        <v>#DIV/0!</v>
      </c>
      <c r="H19" s="24" t="e">
        <f>+G19/J2</f>
        <v>#DIV/0!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 t="e">
        <f>+E29*J24*DJ!D3/VLOOKUP(B4,DJ!A4:D29,4,FALSE)</f>
        <v>#DIV/0!</v>
      </c>
      <c r="H29" s="24" t="e">
        <f>+G29/J2</f>
        <v>#DIV/0!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E9434-0E54-4BB1-9BE3-A430CA42CE2F}">
  <sheetPr>
    <pageSetUpPr fitToPage="1"/>
  </sheetPr>
  <dimension ref="B1:O95"/>
  <sheetViews>
    <sheetView showGridLines="0" workbookViewId="0">
      <selection activeCell="N31" sqref="N31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2026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 t="e">
        <f>+E19*DJ!D3/VLOOKUP(B4,DJ!A4:D29,4,FALSE)</f>
        <v>#DIV/0!</v>
      </c>
      <c r="H19" s="24" t="e">
        <f>+G19/J2</f>
        <v>#DIV/0!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 t="e">
        <f>+E29*J24*DJ!D3/VLOOKUP(B4,DJ!A4:D29,4,FALSE)</f>
        <v>#DIV/0!</v>
      </c>
      <c r="H29" s="24" t="e">
        <f>+G29/J2</f>
        <v>#DIV/0!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54955-44AC-4EB2-B611-C677B83FD25E}">
  <sheetPr>
    <pageSetUpPr fitToPage="1"/>
  </sheetPr>
  <dimension ref="B1:O95"/>
  <sheetViews>
    <sheetView showGridLines="0" workbookViewId="0">
      <selection activeCell="N28" sqref="N28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2025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 t="e">
        <f>+E19*DJ!D3/VLOOKUP(B4,DJ!A4:D29,4,FALSE)</f>
        <v>#DIV/0!</v>
      </c>
      <c r="H19" s="24" t="e">
        <f>+G19/J2</f>
        <v>#DIV/0!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 t="e">
        <f>+E29*J24*DJ!D3/VLOOKUP(B4,DJ!A4:D29,4,FALSE)</f>
        <v>#DIV/0!</v>
      </c>
      <c r="H29" s="24" t="e">
        <f>+G29/J2</f>
        <v>#DIV/0!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CE56D-E31B-45E9-8FFB-98ADFF778A86}">
  <sheetPr>
    <pageSetUpPr fitToPage="1"/>
  </sheetPr>
  <dimension ref="B1:O95"/>
  <sheetViews>
    <sheetView showGridLines="0" workbookViewId="0">
      <selection activeCell="B5" sqref="B5"/>
    </sheetView>
  </sheetViews>
  <sheetFormatPr baseColWidth="10" defaultColWidth="11" defaultRowHeight="13.2"/>
  <cols>
    <col min="1" max="1" width="1.77734375" customWidth="1"/>
    <col min="2" max="2" width="4.21875" customWidth="1"/>
    <col min="3" max="3" width="5.44140625" customWidth="1"/>
    <col min="4" max="5" width="11.77734375" customWidth="1"/>
    <col min="6" max="6" width="14.77734375" customWidth="1"/>
    <col min="7" max="7" width="13.44140625" customWidth="1"/>
    <col min="8" max="8" width="15" customWidth="1"/>
    <col min="9" max="9" width="13.77734375" customWidth="1"/>
    <col min="10" max="10" width="7.5546875" customWidth="1"/>
    <col min="11" max="11" width="4.77734375" customWidth="1"/>
    <col min="12" max="28" width="8.77734375" customWidth="1"/>
  </cols>
  <sheetData>
    <row r="1" spans="2:15" ht="61.05" customHeight="1">
      <c r="K1" s="31"/>
    </row>
    <row r="2" spans="2:15" s="1" customFormat="1" ht="12.75" customHeight="1">
      <c r="B2" s="4" t="s">
        <v>0</v>
      </c>
      <c r="C2"/>
      <c r="D2" s="5">
        <f>Récap!D2</f>
        <v>0</v>
      </c>
      <c r="E2" s="1" t="s">
        <v>1</v>
      </c>
      <c r="F2" s="132" t="str">
        <f>Récap!F2</f>
        <v xml:space="preserve"> </v>
      </c>
      <c r="G2" s="133"/>
      <c r="H2" s="134"/>
      <c r="I2" s="1" t="s">
        <v>20</v>
      </c>
      <c r="J2" s="51">
        <f>Récap!K2</f>
        <v>1</v>
      </c>
      <c r="K2" s="1" t="s">
        <v>4</v>
      </c>
    </row>
    <row r="3" spans="2:15" s="2" customFormat="1" ht="14.1" customHeight="1" thickBot="1">
      <c r="E3" s="6"/>
    </row>
    <row r="4" spans="2:15" ht="14.1" customHeight="1">
      <c r="B4" s="135">
        <v>2024</v>
      </c>
      <c r="C4" s="136"/>
      <c r="D4" s="8"/>
      <c r="E4" s="9"/>
      <c r="F4" s="7"/>
      <c r="G4" s="8"/>
      <c r="H4" s="8"/>
      <c r="I4" s="8"/>
    </row>
    <row r="5" spans="2:15" ht="11.1" customHeight="1">
      <c r="D5" s="10"/>
    </row>
    <row r="6" spans="2:15" s="3" customFormat="1" ht="10.5" customHeight="1" thickBot="1">
      <c r="E6" s="10"/>
      <c r="F6" s="11"/>
      <c r="G6" s="10"/>
    </row>
    <row r="7" spans="2:15" s="3" customFormat="1" ht="14.1" customHeight="1">
      <c r="B7" s="137" t="s">
        <v>21</v>
      </c>
      <c r="C7" s="140" t="s">
        <v>22</v>
      </c>
      <c r="D7" s="12"/>
      <c r="E7" s="13" t="s">
        <v>23</v>
      </c>
      <c r="F7" s="28" t="s">
        <v>24</v>
      </c>
      <c r="G7" s="105" t="s">
        <v>25</v>
      </c>
      <c r="H7" s="13" t="s">
        <v>12</v>
      </c>
      <c r="I7" s="52" t="s">
        <v>26</v>
      </c>
    </row>
    <row r="8" spans="2:15" s="3" customFormat="1" ht="14.1" customHeight="1">
      <c r="B8" s="138"/>
      <c r="C8" s="141"/>
      <c r="D8" s="15" t="s">
        <v>27</v>
      </c>
      <c r="E8" s="16"/>
      <c r="F8" s="16"/>
      <c r="G8" s="17" t="str">
        <f>IF(E11=0,"",+E8/E11)</f>
        <v/>
      </c>
      <c r="H8" s="18">
        <f>+E8/J2</f>
        <v>0</v>
      </c>
      <c r="I8" s="53">
        <f>+F8/J2</f>
        <v>0</v>
      </c>
    </row>
    <row r="9" spans="2:15" s="3" customFormat="1" ht="14.1" customHeight="1">
      <c r="B9" s="138"/>
      <c r="C9" s="141"/>
      <c r="D9" s="15" t="s">
        <v>28</v>
      </c>
      <c r="E9" s="16"/>
      <c r="F9" s="16"/>
      <c r="G9" s="104" t="str">
        <f>IF(E11=0,"",E9/E11)</f>
        <v/>
      </c>
      <c r="H9" s="18">
        <f>+E9/J2</f>
        <v>0</v>
      </c>
      <c r="I9" s="53">
        <f>+F9/J2</f>
        <v>0</v>
      </c>
      <c r="J9" s="1"/>
    </row>
    <row r="10" spans="2:15" s="3" customFormat="1" ht="14.1" customHeight="1" thickBot="1">
      <c r="B10" s="138"/>
      <c r="C10" s="141"/>
      <c r="D10" s="15" t="s">
        <v>29</v>
      </c>
      <c r="E10" s="100"/>
      <c r="F10" s="101"/>
      <c r="G10" s="104" t="str">
        <f>IF(E12=0,"",E10/E12)</f>
        <v/>
      </c>
      <c r="H10" s="103">
        <f>+E10/J2</f>
        <v>0</v>
      </c>
      <c r="I10" s="102">
        <f>+F10/J2</f>
        <v>0</v>
      </c>
      <c r="J10" s="1"/>
    </row>
    <row r="11" spans="2:15" s="3" customFormat="1" ht="14.1" customHeight="1" thickBot="1">
      <c r="B11" s="138"/>
      <c r="C11" s="142"/>
      <c r="D11" s="20" t="s">
        <v>30</v>
      </c>
      <c r="E11" s="21">
        <f>SUM(E8:E10)</f>
        <v>0</v>
      </c>
      <c r="F11" s="22">
        <f>SUM(F8:F10)</f>
        <v>0</v>
      </c>
      <c r="G11" s="23"/>
      <c r="H11" s="24">
        <f>SUM(H8:H10)</f>
        <v>0</v>
      </c>
      <c r="I11" s="54">
        <f>SUM(I8:I10)</f>
        <v>0</v>
      </c>
    </row>
    <row r="12" spans="2:15" s="3" customFormat="1" ht="14.1" customHeight="1" thickBot="1">
      <c r="B12" s="138"/>
      <c r="E12" s="25"/>
      <c r="F12" s="25"/>
    </row>
    <row r="13" spans="2:15" s="3" customFormat="1" ht="14.1" customHeight="1">
      <c r="B13" s="138"/>
      <c r="C13" s="26" t="s">
        <v>31</v>
      </c>
      <c r="D13" s="27"/>
      <c r="E13" s="28" t="s">
        <v>23</v>
      </c>
      <c r="F13" s="14" t="s">
        <v>24</v>
      </c>
      <c r="H13" s="143" t="s">
        <v>32</v>
      </c>
      <c r="I13" s="143"/>
      <c r="J13" s="143"/>
      <c r="K13" s="143"/>
      <c r="L13" s="143"/>
      <c r="M13" s="143"/>
      <c r="N13" s="143"/>
      <c r="O13" s="143"/>
    </row>
    <row r="14" spans="2:15" s="3" customFormat="1" ht="14.1" customHeight="1">
      <c r="B14" s="138"/>
      <c r="C14" s="29"/>
      <c r="D14" s="30" t="s">
        <v>33</v>
      </c>
      <c r="E14" s="16"/>
      <c r="F14" s="16"/>
      <c r="G14" s="31"/>
      <c r="H14" s="143"/>
      <c r="I14" s="143"/>
      <c r="J14" s="143"/>
      <c r="K14" s="143"/>
      <c r="L14" s="143"/>
      <c r="M14" s="143"/>
      <c r="N14" s="143"/>
      <c r="O14" s="143"/>
    </row>
    <row r="15" spans="2:15" s="3" customFormat="1" ht="14.1" customHeight="1">
      <c r="B15" s="138"/>
      <c r="C15" s="29"/>
      <c r="D15" s="32" t="s">
        <v>34</v>
      </c>
      <c r="E15" s="16"/>
      <c r="F15" s="16"/>
      <c r="G15" s="31"/>
      <c r="H15" s="143"/>
      <c r="I15" s="143"/>
      <c r="J15" s="143"/>
      <c r="K15" s="143"/>
      <c r="L15" s="143"/>
      <c r="M15" s="143"/>
      <c r="N15" s="143"/>
      <c r="O15" s="143"/>
    </row>
    <row r="16" spans="2:15" s="3" customFormat="1" ht="14.1" customHeight="1">
      <c r="B16" s="138"/>
      <c r="C16" s="29"/>
      <c r="D16" s="32" t="s">
        <v>35</v>
      </c>
      <c r="E16" s="16"/>
      <c r="F16" s="16"/>
      <c r="G16" s="31"/>
      <c r="H16" s="143"/>
      <c r="I16" s="143"/>
      <c r="J16" s="143"/>
      <c r="K16" s="143"/>
      <c r="L16" s="143"/>
      <c r="M16" s="143"/>
      <c r="N16" s="143"/>
      <c r="O16" s="143"/>
    </row>
    <row r="17" spans="2:13" s="3" customFormat="1" ht="14.1" customHeight="1" thickBot="1">
      <c r="B17" s="138"/>
      <c r="C17" s="29"/>
      <c r="D17" s="32" t="s">
        <v>36</v>
      </c>
      <c r="E17" s="16"/>
      <c r="F17" s="33"/>
      <c r="G17" s="31"/>
      <c r="H17" s="34"/>
      <c r="I17" s="34"/>
      <c r="J17" s="34"/>
      <c r="K17" s="34"/>
    </row>
    <row r="18" spans="2:13" s="3" customFormat="1" ht="14.1" customHeight="1" thickBot="1">
      <c r="B18" s="138"/>
      <c r="C18" s="29"/>
      <c r="D18" s="35" t="s">
        <v>37</v>
      </c>
      <c r="E18" s="36"/>
      <c r="F18" s="19"/>
      <c r="G18" s="37" t="s">
        <v>38</v>
      </c>
      <c r="H18" s="37" t="s">
        <v>39</v>
      </c>
      <c r="I18" s="55" t="s">
        <v>26</v>
      </c>
    </row>
    <row r="19" spans="2:13" s="3" customFormat="1" ht="14.1" customHeight="1" thickBot="1">
      <c r="B19" s="138"/>
      <c r="C19" s="38"/>
      <c r="D19" s="39" t="s">
        <v>40</v>
      </c>
      <c r="E19" s="21">
        <f>+SUM(E14:E18)</f>
        <v>0</v>
      </c>
      <c r="F19" s="21">
        <f>+SUM(F14:F18)</f>
        <v>0</v>
      </c>
      <c r="G19" s="21" t="e">
        <f>+E19*DJ!D3/VLOOKUP(B4,DJ!A4:D29,4,FALSE)</f>
        <v>#DIV/0!</v>
      </c>
      <c r="H19" s="24" t="e">
        <f>+G19/J2</f>
        <v>#DIV/0!</v>
      </c>
      <c r="I19" s="54">
        <f>+F19/J2</f>
        <v>0</v>
      </c>
    </row>
    <row r="20" spans="2:13" s="3" customFormat="1" ht="14.1" customHeight="1" thickBot="1">
      <c r="B20" s="138"/>
      <c r="E20" s="25"/>
      <c r="F20" s="25"/>
      <c r="I20" s="56"/>
    </row>
    <row r="21" spans="2:13" s="3" customFormat="1" ht="14.1" customHeight="1">
      <c r="B21" s="138"/>
      <c r="C21" s="26" t="s">
        <v>41</v>
      </c>
      <c r="D21" s="40"/>
      <c r="E21" s="59" t="s">
        <v>42</v>
      </c>
      <c r="F21" s="14" t="s">
        <v>24</v>
      </c>
      <c r="I21" s="56"/>
      <c r="K21" s="11"/>
    </row>
    <row r="22" spans="2:13" s="3" customFormat="1" ht="14.1" customHeight="1">
      <c r="B22" s="138"/>
      <c r="C22" s="29"/>
      <c r="D22" s="32" t="s">
        <v>43</v>
      </c>
      <c r="E22" s="41"/>
      <c r="F22" s="42"/>
      <c r="G22" s="31"/>
      <c r="H22" s="34"/>
      <c r="I22" s="57"/>
      <c r="J22" s="34"/>
      <c r="L22"/>
      <c r="M22"/>
    </row>
    <row r="23" spans="2:13" s="3" customFormat="1" ht="14.1" customHeight="1">
      <c r="B23" s="138"/>
      <c r="C23" s="29"/>
      <c r="D23" s="32" t="s">
        <v>44</v>
      </c>
      <c r="E23" s="41"/>
      <c r="F23" s="16"/>
      <c r="G23" s="31"/>
      <c r="H23" s="34"/>
      <c r="I23" s="57"/>
      <c r="J23" s="34"/>
      <c r="L23"/>
      <c r="M23"/>
    </row>
    <row r="24" spans="2:13" s="3" customFormat="1" ht="14.1" customHeight="1">
      <c r="B24" s="138"/>
      <c r="C24" s="29"/>
      <c r="D24" s="32" t="s">
        <v>45</v>
      </c>
      <c r="E24" s="41"/>
      <c r="F24" s="16"/>
      <c r="G24" s="31"/>
      <c r="H24" s="144" t="s">
        <v>46</v>
      </c>
      <c r="I24" s="144"/>
      <c r="J24" s="34">
        <v>9.9600000000000009</v>
      </c>
      <c r="L24"/>
      <c r="M24"/>
    </row>
    <row r="25" spans="2:13" s="3" customFormat="1" ht="14.1" customHeight="1">
      <c r="B25" s="138"/>
      <c r="C25" s="29"/>
      <c r="D25" s="32" t="s">
        <v>47</v>
      </c>
      <c r="E25" s="41"/>
      <c r="F25" s="33"/>
      <c r="G25" s="31"/>
      <c r="H25" s="34"/>
      <c r="I25" s="57"/>
      <c r="J25" s="34"/>
    </row>
    <row r="26" spans="2:13" s="3" customFormat="1" ht="14.1" customHeight="1">
      <c r="B26" s="138"/>
      <c r="C26" s="29"/>
      <c r="D26" s="32" t="s">
        <v>48</v>
      </c>
      <c r="E26" s="41"/>
      <c r="F26" s="43"/>
      <c r="I26" s="56"/>
    </row>
    <row r="27" spans="2:13" s="3" customFormat="1" ht="14.1" customHeight="1" thickBot="1">
      <c r="B27" s="138"/>
      <c r="C27" s="29"/>
      <c r="D27" s="32" t="s">
        <v>49</v>
      </c>
      <c r="E27" s="41"/>
      <c r="F27" s="43"/>
      <c r="I27" s="56"/>
    </row>
    <row r="28" spans="2:13" s="3" customFormat="1" ht="14.1" customHeight="1" thickBot="1">
      <c r="B28" s="138"/>
      <c r="C28" s="29"/>
      <c r="D28" s="35" t="s">
        <v>50</v>
      </c>
      <c r="E28" s="36"/>
      <c r="F28" s="44"/>
      <c r="G28" s="37" t="s">
        <v>38</v>
      </c>
      <c r="H28" s="37" t="s">
        <v>39</v>
      </c>
      <c r="I28" s="58" t="s">
        <v>26</v>
      </c>
    </row>
    <row r="29" spans="2:13" s="3" customFormat="1" ht="14.1" customHeight="1" thickBot="1">
      <c r="B29" s="139"/>
      <c r="C29" s="38"/>
      <c r="D29" s="39" t="s">
        <v>40</v>
      </c>
      <c r="E29" s="22">
        <f>E22+E23+E24+E25+E26+E27-E28</f>
        <v>0</v>
      </c>
      <c r="F29" s="21">
        <f>IF(SUM(E23:E27)=0,0,SUM(F23:F27)+(E22-E28)*(SUM(F23:F27)/SUM(E23:E27)))</f>
        <v>0</v>
      </c>
      <c r="G29" s="21" t="e">
        <f>+E29*J24*DJ!D3/VLOOKUP(B4,DJ!A4:D29,4,FALSE)</f>
        <v>#DIV/0!</v>
      </c>
      <c r="H29" s="24" t="e">
        <f>+G29/J2</f>
        <v>#DIV/0!</v>
      </c>
      <c r="I29" s="54">
        <f>+F29/J2</f>
        <v>0</v>
      </c>
    </row>
    <row r="30" spans="2:13" s="3" customFormat="1" ht="14.1" customHeight="1" thickBot="1">
      <c r="E30" s="25"/>
      <c r="F30" s="25"/>
    </row>
    <row r="31" spans="2:13" s="3" customFormat="1" ht="14.1" customHeight="1">
      <c r="B31" s="129" t="s">
        <v>51</v>
      </c>
      <c r="D31" s="45"/>
      <c r="E31" s="46" t="s">
        <v>52</v>
      </c>
      <c r="F31" s="14" t="s">
        <v>24</v>
      </c>
      <c r="G31" s="11"/>
    </row>
    <row r="32" spans="2:13" s="3" customFormat="1" ht="14.1" customHeight="1">
      <c r="B32" s="130"/>
      <c r="D32" s="32" t="s">
        <v>33</v>
      </c>
      <c r="E32" s="16"/>
      <c r="F32" s="47"/>
    </row>
    <row r="33" spans="2:7" s="3" customFormat="1" ht="14.1" customHeight="1">
      <c r="B33" s="130"/>
      <c r="D33" s="32" t="s">
        <v>34</v>
      </c>
      <c r="E33" s="16"/>
      <c r="F33" s="47"/>
    </row>
    <row r="34" spans="2:7" s="3" customFormat="1" ht="14.1" customHeight="1" thickBot="1">
      <c r="B34" s="130"/>
      <c r="D34" s="35" t="s">
        <v>35</v>
      </c>
      <c r="E34" s="19"/>
      <c r="F34" s="48"/>
    </row>
    <row r="35" spans="2:7" s="3" customFormat="1" ht="14.1" customHeight="1" thickBot="1">
      <c r="B35" s="131"/>
      <c r="D35" s="39" t="s">
        <v>40</v>
      </c>
      <c r="E35" s="21">
        <f>+E32+E33+E34</f>
        <v>0</v>
      </c>
      <c r="F35" s="49">
        <f>+SUM(F32:F34)</f>
        <v>0</v>
      </c>
      <c r="G35" s="50"/>
    </row>
    <row r="36" spans="2:7" s="3" customFormat="1" ht="14.1" customHeight="1">
      <c r="E36" s="25"/>
      <c r="F36" s="25"/>
    </row>
    <row r="37" spans="2:7" s="3" customFormat="1" ht="11.1" customHeight="1"/>
    <row r="38" spans="2:7" s="3" customFormat="1" ht="11.1" customHeight="1"/>
    <row r="39" spans="2:7" s="3" customFormat="1" ht="11.1" customHeight="1"/>
    <row r="40" spans="2:7" s="3" customFormat="1" ht="11.1" customHeight="1"/>
    <row r="41" spans="2:7" s="3" customFormat="1" ht="11.1" customHeight="1"/>
    <row r="42" spans="2:7" s="3" customFormat="1" ht="11.1" customHeight="1"/>
    <row r="43" spans="2:7" s="3" customFormat="1" ht="11.1" customHeight="1"/>
    <row r="44" spans="2:7" s="3" customFormat="1" ht="11.1" customHeight="1"/>
    <row r="45" spans="2:7" s="3" customFormat="1" ht="11.1" customHeight="1"/>
    <row r="46" spans="2:7" s="3" customFormat="1" ht="11.1" customHeight="1"/>
    <row r="47" spans="2:7" s="3" customFormat="1" ht="11.1" customHeight="1"/>
    <row r="48" spans="2:7" s="3" customFormat="1" ht="11.1" customHeight="1"/>
    <row r="49" s="3" customFormat="1" ht="11.1" customHeight="1"/>
    <row r="50" s="3" customFormat="1" ht="11.1" customHeight="1"/>
    <row r="51" s="3" customFormat="1" ht="11.1" customHeight="1"/>
    <row r="52" s="3" customFormat="1" ht="11.1" customHeight="1"/>
    <row r="53" s="3" customFormat="1" ht="11.1" customHeight="1"/>
    <row r="54" s="3" customFormat="1" ht="11.1" customHeight="1"/>
    <row r="55" s="3" customFormat="1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</sheetData>
  <mergeCells count="7">
    <mergeCell ref="B31:B35"/>
    <mergeCell ref="F2:H2"/>
    <mergeCell ref="B4:C4"/>
    <mergeCell ref="B7:B29"/>
    <mergeCell ref="C7:C11"/>
    <mergeCell ref="H13:O16"/>
    <mergeCell ref="H24:I24"/>
  </mergeCells>
  <pageMargins left="0.78740157499999996" right="0.78740157499999996" top="0.984251969" bottom="0.984251969" header="0.4921259845" footer="0.4921259845"/>
  <pageSetup paperSize="9" scale="90" orientation="portrait" horizontalDpi="355" verticalDpi="35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0ab469-a3de-4990-928c-22a3026f7182">
      <Terms xmlns="http://schemas.microsoft.com/office/infopath/2007/PartnerControls"/>
    </lcf76f155ced4ddcb4097134ff3c332f>
    <TaxCatchAll xmlns="e511c964-32a5-4184-bea4-330d4d9802a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744EDE3400042BD62BD1284AB8BE3" ma:contentTypeVersion="16" ma:contentTypeDescription="Crée un document." ma:contentTypeScope="" ma:versionID="320d8bdf664290359bdbf0e0fc8fffa8">
  <xsd:schema xmlns:xsd="http://www.w3.org/2001/XMLSchema" xmlns:xs="http://www.w3.org/2001/XMLSchema" xmlns:p="http://schemas.microsoft.com/office/2006/metadata/properties" xmlns:ns2="c20ab469-a3de-4990-928c-22a3026f7182" xmlns:ns3="e511c964-32a5-4184-bea4-330d4d9802a0" targetNamespace="http://schemas.microsoft.com/office/2006/metadata/properties" ma:root="true" ma:fieldsID="d71693291a404beaac75a96408f30d32" ns2:_="" ns3:_="">
    <xsd:import namespace="c20ab469-a3de-4990-928c-22a3026f7182"/>
    <xsd:import namespace="e511c964-32a5-4184-bea4-330d4d9802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ab469-a3de-4990-928c-22a3026f71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3438a966-6778-473b-9899-d8937507f5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1c964-32a5-4184-bea4-330d4d9802a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b624084-abaf-4c5b-bb0f-5dee117ef593}" ma:internalName="TaxCatchAll" ma:showField="CatchAllData" ma:web="e511c964-32a5-4184-bea4-330d4d9802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5C2ACD-B258-45F7-AD89-FB379BA6C4E6}">
  <ds:schemaRefs>
    <ds:schemaRef ds:uri="http://schemas.microsoft.com/office/2006/metadata/properties"/>
    <ds:schemaRef ds:uri="http://schemas.microsoft.com/office/infopath/2007/PartnerControls"/>
    <ds:schemaRef ds:uri="c20ab469-a3de-4990-928c-22a3026f7182"/>
    <ds:schemaRef ds:uri="e511c964-32a5-4184-bea4-330d4d9802a0"/>
  </ds:schemaRefs>
</ds:datastoreItem>
</file>

<file path=customXml/itemProps2.xml><?xml version="1.0" encoding="utf-8"?>
<ds:datastoreItem xmlns:ds="http://schemas.openxmlformats.org/officeDocument/2006/customXml" ds:itemID="{B52F79F8-39C9-4C1A-8E04-2885C6F1D8D6}"/>
</file>

<file path=customXml/itemProps3.xml><?xml version="1.0" encoding="utf-8"?>
<ds:datastoreItem xmlns:ds="http://schemas.openxmlformats.org/officeDocument/2006/customXml" ds:itemID="{D69B0D55-06AB-4A19-BA33-6C7B5CF78F2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bef0ac6-58b2-4acb-91cf-d344f8864752}" enabled="1" method="Privileged" siteId="{e0793d39-0939-496d-b129-198edd916fe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27</vt:i4>
      </vt:variant>
    </vt:vector>
  </HeadingPairs>
  <TitlesOfParts>
    <vt:vector size="56" baseType="lpstr">
      <vt:lpstr>Version</vt:lpstr>
      <vt:lpstr>Récap</vt:lpstr>
      <vt:lpstr>2030</vt:lpstr>
      <vt:lpstr>2029</vt:lpstr>
      <vt:lpstr>2028</vt:lpstr>
      <vt:lpstr>2027</vt:lpstr>
      <vt:lpstr>2026</vt:lpstr>
      <vt:lpstr>2025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DJ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  <vt:lpstr>'2023'!Zone_d_impression</vt:lpstr>
      <vt:lpstr>'2024'!Zone_d_impression</vt:lpstr>
      <vt:lpstr>'2025'!Zone_d_impression</vt:lpstr>
      <vt:lpstr>'2026'!Zone_d_impression</vt:lpstr>
      <vt:lpstr>'2027'!Zone_d_impression</vt:lpstr>
      <vt:lpstr>'2028'!Zone_d_impression</vt:lpstr>
      <vt:lpstr>'2029'!Zone_d_impression</vt:lpstr>
      <vt:lpstr>'2030'!Zone_d_impression</vt:lpstr>
      <vt:lpstr>Récap!Zone_d_impression</vt:lpstr>
    </vt:vector>
  </TitlesOfParts>
  <Manager/>
  <Company>UCL - Architecture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Nicolas Goots</cp:lastModifiedBy>
  <cp:revision/>
  <dcterms:created xsi:type="dcterms:W3CDTF">2003-04-03T17:26:00Z</dcterms:created>
  <dcterms:modified xsi:type="dcterms:W3CDTF">2023-04-21T10:30:05Z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5B58AAFFB9284AC5A1370E087DF97D7B</vt:lpwstr>
  </property>
  <property fmtid="{D5CDD505-2E9C-101B-9397-08002B2CF9AE}" pid="3" name="KSOProductBuildVer">
    <vt:lpwstr>1033-11.2.0.11254</vt:lpwstr>
  </property>
  <property fmtid="{D5CDD505-2E9C-101B-9397-08002B2CF9AE}" pid="4" name="ContentTypeId">
    <vt:lpwstr>0x010100687744EDE3400042BD62BD1284AB8BE3</vt:lpwstr>
  </property>
  <property fmtid="{D5CDD505-2E9C-101B-9397-08002B2CF9AE}" pid="5" name="MediaServiceImageTags">
    <vt:lpwstr/>
  </property>
</Properties>
</file>