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activeTab="0"/>
  </bookViews>
  <sheets>
    <sheet name="rentabilite" sheetId="1" r:id="rId1"/>
    <sheet name="calculs" sheetId="2" r:id="rId2"/>
    <sheet name="valeurs U indicatives" sheetId="3" r:id="rId3"/>
  </sheets>
  <externalReferences>
    <externalReference r:id="rId6"/>
  </externalReferences>
  <definedNames>
    <definedName name="_xlnm.Print_Area" localSheetId="0">'rentabilite'!$B$1:$J$43</definedName>
  </definedNames>
  <calcPr fullCalcOnLoad="1"/>
</workbook>
</file>

<file path=xl/sharedStrings.xml><?xml version="1.0" encoding="utf-8"?>
<sst xmlns="http://schemas.openxmlformats.org/spreadsheetml/2006/main" count="132" uniqueCount="96">
  <si>
    <t>Encodez votre propre situation dans les cases bleues</t>
  </si>
  <si>
    <t>Les résultats sont repris dans les cases jaunes</t>
  </si>
  <si>
    <t xml:space="preserve">Coefficient de transmission thermique (U) de la paroi avant isolation  : </t>
  </si>
  <si>
    <t xml:space="preserve">Coefficient de transmission thermique (U) de la paroi après isolation : </t>
  </si>
  <si>
    <t>[W/(m²xK)]</t>
  </si>
  <si>
    <t xml:space="preserve">         Attention, les valeurs reprises ci-dessous sont indicatives. Elles varient en fonction des</t>
  </si>
  <si>
    <t xml:space="preserve">         matériaux utilisés réellement dans la composition de chaque paroi.</t>
  </si>
  <si>
    <t>Coefficient kj (ou U)</t>
  </si>
  <si>
    <t>Fenétre avec simple vitrage</t>
  </si>
  <si>
    <t>W/m²K</t>
  </si>
  <si>
    <t>Fenêtre avec double vitrage traditionnel</t>
  </si>
  <si>
    <t>Fenêtre avec double vitrage HR</t>
  </si>
  <si>
    <t>Porte en bois</t>
  </si>
  <si>
    <t>Porte en aluminium isolé</t>
  </si>
  <si>
    <t>Mur plein de 29 cm</t>
  </si>
  <si>
    <t>Mur plein de 39 cm</t>
  </si>
  <si>
    <t>Mur creux non isolé</t>
  </si>
  <si>
    <t>Mur creux isolé</t>
  </si>
  <si>
    <t>Mur plein bardé non isolé</t>
  </si>
  <si>
    <t>Mur plein bardé isolé</t>
  </si>
  <si>
    <t>Mur de pierre non isolé de 30 cm</t>
  </si>
  <si>
    <t>Mur de pierre non isolé de 40 cm</t>
  </si>
  <si>
    <t>Mur de pierre non isolé de 50 cm</t>
  </si>
  <si>
    <t>Mur de pierre non isolé de 60 cm</t>
  </si>
  <si>
    <t>Mur de béton cellulaire de 25 cm (collé)</t>
  </si>
  <si>
    <t>Mur de béton cellulaire de 30 cm (collé)</t>
  </si>
  <si>
    <t>Mur de béton cellulaire de 35 cm (collé)</t>
  </si>
  <si>
    <t>Toiture plate en béton non isolée</t>
  </si>
  <si>
    <t>Toiture plate en béton isolée</t>
  </si>
  <si>
    <t>Toiture inclinée isolée (6 cm de laine)</t>
  </si>
  <si>
    <t>Toiture inclinée isolée (8 cm de laine)</t>
  </si>
  <si>
    <t>Toiture inclinée isolée (10 cm de laine)</t>
  </si>
  <si>
    <t>Plancher en bois de combles inoccupés non isolé</t>
  </si>
  <si>
    <t>Plancher en bois de combles inoccupés isolé</t>
  </si>
  <si>
    <t>Plancher en béton de combles inoccupés non isolé</t>
  </si>
  <si>
    <t>Plancher en béton de combles inoccupés isolé</t>
  </si>
  <si>
    <t>Plancher sur cave en béton non isolé</t>
  </si>
  <si>
    <t>Plancher sur sol en béton non isolé</t>
  </si>
  <si>
    <t>Plancher sur cave en béton isolé</t>
  </si>
  <si>
    <t>Plancher sur sol en béton isolé</t>
  </si>
  <si>
    <t>Si vous ne connaissez pas les caractéristiques thermiques de vos parrois, vous pouvez accéder à un</t>
  </si>
  <si>
    <t>catalogue de parois types et de leur coefficient de transmission thermique U, en cliquant ici :</t>
  </si>
  <si>
    <t xml:space="preserve">Type de bâtiment : </t>
  </si>
  <si>
    <t xml:space="preserve">Situation du bâtiment : </t>
  </si>
  <si>
    <t xml:space="preserve">Hôpitaux, homes, maisons de soins </t>
  </si>
  <si>
    <t xml:space="preserve">Immeuble d'habitation avec réduction nocturne </t>
  </si>
  <si>
    <t>Bâtiment administratifs, bureaux</t>
  </si>
  <si>
    <t>Ecole avec cours du soir</t>
  </si>
  <si>
    <t xml:space="preserve">Ecole sans cours du soir et de faible inertie </t>
  </si>
  <si>
    <t xml:space="preserve">cellule liée : </t>
  </si>
  <si>
    <t xml:space="preserve">Réduction pour coupures : </t>
  </si>
  <si>
    <t>°C</t>
  </si>
  <si>
    <t xml:space="preserve">Apports gratuits : </t>
  </si>
  <si>
    <t>Type de bâtiment :</t>
  </si>
  <si>
    <t xml:space="preserve">Température extérieure moyenne : </t>
  </si>
  <si>
    <t xml:space="preserve">Région : </t>
  </si>
  <si>
    <t xml:space="preserve">Uccle </t>
  </si>
  <si>
    <t xml:space="preserve">Hastière </t>
  </si>
  <si>
    <t>Libramont</t>
  </si>
  <si>
    <t>Mons</t>
  </si>
  <si>
    <t>Saint Vith</t>
  </si>
  <si>
    <t xml:space="preserve">°C </t>
  </si>
  <si>
    <t xml:space="preserve">Température intérieure en journée  : </t>
  </si>
  <si>
    <t xml:space="preserve">Rendement de l'installation de chauffage : </t>
  </si>
  <si>
    <t>%</t>
  </si>
  <si>
    <t xml:space="preserve">Combustible : </t>
  </si>
  <si>
    <t>Gasoil</t>
  </si>
  <si>
    <t>Gaz</t>
  </si>
  <si>
    <t>Electricité</t>
  </si>
  <si>
    <t xml:space="preserve">Cellule liée : </t>
  </si>
  <si>
    <t xml:space="preserve">Economie d'énergie annuelle (par m² de paroi isolée): </t>
  </si>
  <si>
    <t xml:space="preserve">Tin : </t>
  </si>
  <si>
    <t xml:space="preserve">Réduction pour apports gratuits : </t>
  </si>
  <si>
    <t xml:space="preserve">Apprts gratuits : </t>
  </si>
  <si>
    <t xml:space="preserve">Text : </t>
  </si>
  <si>
    <t xml:space="preserve">Energie économisée : </t>
  </si>
  <si>
    <t>en €/</t>
  </si>
  <si>
    <t xml:space="preserve">Prix énergie : </t>
  </si>
  <si>
    <t>€</t>
  </si>
  <si>
    <t xml:space="preserve">Economie financière annuelle (par m² de paroi isolée) : </t>
  </si>
  <si>
    <t>€/m²</t>
  </si>
  <si>
    <t xml:space="preserve">Prix de revient des travaux d'isolation (en déduisant les subventions) : </t>
  </si>
  <si>
    <t xml:space="preserve">Temps de retour : </t>
  </si>
  <si>
    <t>an(s)</t>
  </si>
  <si>
    <t xml:space="preserve">Attention ! : </t>
  </si>
  <si>
    <t xml:space="preserve">   L'évaluation ci-dessous est valable pour des bâtiments anciens non climatisés. 
</t>
  </si>
  <si>
    <t xml:space="preserve">   Elle n'est pas applicable à des bâtiments neufs bien isolés et climatisés. </t>
  </si>
  <si>
    <t xml:space="preserve">Pour enregistrer vos données dans </t>
  </si>
  <si>
    <t xml:space="preserve">Pour imprimer cette feuille sur votre </t>
  </si>
  <si>
    <t>un fichier "Excel", cliquez ici :</t>
  </si>
  <si>
    <t>imprimante par défaut, cliquez ici :</t>
  </si>
  <si>
    <t>1. Economie annuelle engendrée par l'isolation d'une paroi en contact avec l'extérieur</t>
  </si>
  <si>
    <t>Evaluation de la rentabilité de l'isolation d'une paroi en contact avec l'extérieur</t>
  </si>
  <si>
    <t>Type de paroi existante avant intervention</t>
  </si>
  <si>
    <t>version 2015</t>
  </si>
  <si>
    <t>kWh/an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</si>
</sst>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0\ _F_-;\-* #,##0.00\ _F_-;_-* &quot;-&quot;??\ _F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\ &quot;F&quot;_-;\-* #,##0\ &quot;F&quot;_-;_-* &quot;-&quot;\ &quot;F&quot;_-;_-@_-"/>
  </numFmts>
  <fonts count="52">
    <font>
      <sz val="10"/>
      <name val="Arial"/>
      <family val="0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i/>
      <sz val="8"/>
      <color indexed="17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46</xdr:row>
      <xdr:rowOff>57150</xdr:rowOff>
    </xdr:from>
    <xdr:to>
      <xdr:col>3</xdr:col>
      <xdr:colOff>371475</xdr:colOff>
      <xdr:row>47</xdr:row>
      <xdr:rowOff>133350</xdr:rowOff>
    </xdr:to>
    <xdr:sp macro="[0]!enr">
      <xdr:nvSpPr>
        <xdr:cNvPr id="1" name="Texte 4"/>
        <xdr:cNvSpPr txBox="1">
          <a:spLocks noChangeArrowheads="1"/>
        </xdr:cNvSpPr>
      </xdr:nvSpPr>
      <xdr:spPr>
        <a:xfrm>
          <a:off x="504825" y="7677150"/>
          <a:ext cx="1571625" cy="238125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5</xdr:col>
      <xdr:colOff>323850</xdr:colOff>
      <xdr:row>46</xdr:row>
      <xdr:rowOff>76200</xdr:rowOff>
    </xdr:from>
    <xdr:to>
      <xdr:col>7</xdr:col>
      <xdr:colOff>390525</xdr:colOff>
      <xdr:row>47</xdr:row>
      <xdr:rowOff>152400</xdr:rowOff>
    </xdr:to>
    <xdr:sp macro="[0]!impr">
      <xdr:nvSpPr>
        <xdr:cNvPr id="2" name="Texte 5"/>
        <xdr:cNvSpPr txBox="1">
          <a:spLocks noChangeArrowheads="1"/>
        </xdr:cNvSpPr>
      </xdr:nvSpPr>
      <xdr:spPr>
        <a:xfrm>
          <a:off x="3552825" y="7696200"/>
          <a:ext cx="1590675" cy="238125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152400</xdr:rowOff>
    </xdr:from>
    <xdr:to>
      <xdr:col>1</xdr:col>
      <xdr:colOff>295275</xdr:colOff>
      <xdr:row>3</xdr:row>
      <xdr:rowOff>95250</xdr:rowOff>
    </xdr:to>
    <xdr:pic>
      <xdr:nvPicPr>
        <xdr:cNvPr id="1" name="Picture 1" descr="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432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</xdr:row>
      <xdr:rowOff>66675</xdr:rowOff>
    </xdr:from>
    <xdr:to>
      <xdr:col>5</xdr:col>
      <xdr:colOff>304800</xdr:colOff>
      <xdr:row>5</xdr:row>
      <xdr:rowOff>142875</xdr:rowOff>
    </xdr:to>
    <xdr:sp macro="[1]!Macro2">
      <xdr:nvSpPr>
        <xdr:cNvPr id="2" name="Text Box 2"/>
        <xdr:cNvSpPr txBox="1">
          <a:spLocks noChangeArrowheads="1"/>
        </xdr:cNvSpPr>
      </xdr:nvSpPr>
      <xdr:spPr>
        <a:xfrm>
          <a:off x="4867275" y="714375"/>
          <a:ext cx="1657350" cy="2381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Rom\enveloppe\calcul\IsolationThermiqueK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du K"/>
      <sheetName val="Parois types"/>
      <sheetName val="Feuil3"/>
      <sheetName val="IsolationThermiqueK55"/>
    </sheetNames>
    <definedNames>
      <definedName name="Macro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J46"/>
  <sheetViews>
    <sheetView showGridLines="0" showRowColHeaders="0" tabSelected="1" zoomScalePageLayoutView="0" workbookViewId="0" topLeftCell="A1">
      <selection activeCell="H32" sqref="H32"/>
    </sheetView>
  </sheetViews>
  <sheetFormatPr defaultColWidth="11.421875" defaultRowHeight="12.75"/>
  <cols>
    <col min="1" max="1" width="2.7109375" style="0" customWidth="1"/>
  </cols>
  <sheetData>
    <row r="1" spans="2:9" ht="15.75">
      <c r="B1" s="46" t="s">
        <v>92</v>
      </c>
      <c r="C1" s="47"/>
      <c r="D1" s="47"/>
      <c r="E1" s="47"/>
      <c r="F1" s="47"/>
      <c r="G1" s="47"/>
      <c r="H1" s="47"/>
      <c r="I1" s="47"/>
    </row>
    <row r="2" ht="12.75">
      <c r="B2" s="29" t="s">
        <v>94</v>
      </c>
    </row>
    <row r="3" spans="2:8" ht="12.75">
      <c r="B3" s="3" t="s">
        <v>0</v>
      </c>
      <c r="C3" s="4"/>
      <c r="D3" s="4"/>
      <c r="E3" s="4"/>
      <c r="F3" s="4"/>
      <c r="G3" s="5"/>
      <c r="H3" s="6"/>
    </row>
    <row r="4" spans="2:8" ht="13.5" customHeight="1">
      <c r="B4" s="1" t="s">
        <v>1</v>
      </c>
      <c r="C4" s="2"/>
      <c r="D4" s="2"/>
      <c r="E4" s="2"/>
      <c r="F4" s="2"/>
      <c r="G4" s="7"/>
      <c r="H4" s="8"/>
    </row>
    <row r="5" spans="2:8" ht="13.5" customHeight="1">
      <c r="B5" s="35"/>
      <c r="C5" s="35"/>
      <c r="D5" s="35"/>
      <c r="E5" s="35"/>
      <c r="F5" s="35"/>
      <c r="G5" s="18"/>
      <c r="H5" s="18"/>
    </row>
    <row r="6" spans="2:10" ht="12.75" customHeight="1">
      <c r="B6" s="39" t="s">
        <v>84</v>
      </c>
      <c r="C6" s="50" t="s">
        <v>85</v>
      </c>
      <c r="D6" s="50"/>
      <c r="E6" s="50"/>
      <c r="F6" s="50"/>
      <c r="G6" s="50"/>
      <c r="H6" s="50"/>
      <c r="I6" s="51"/>
      <c r="J6" s="36"/>
    </row>
    <row r="7" spans="2:10" ht="13.5" thickBot="1">
      <c r="B7" s="38"/>
      <c r="C7" s="44" t="s">
        <v>86</v>
      </c>
      <c r="D7" s="44"/>
      <c r="E7" s="44"/>
      <c r="F7" s="44"/>
      <c r="G7" s="44"/>
      <c r="H7" s="44"/>
      <c r="I7" s="45"/>
      <c r="J7" s="36"/>
    </row>
    <row r="8" ht="13.5" thickTop="1">
      <c r="E8" s="37"/>
    </row>
    <row r="9" ht="12.75">
      <c r="B9" s="12" t="s">
        <v>91</v>
      </c>
    </row>
    <row r="11" spans="2:6" ht="13.5">
      <c r="B11" s="16" t="s">
        <v>40</v>
      </c>
      <c r="C11" s="17"/>
      <c r="D11" s="18"/>
      <c r="E11" s="19"/>
      <c r="F11" s="18"/>
    </row>
    <row r="12" spans="2:6" ht="13.5">
      <c r="B12" s="16" t="s">
        <v>41</v>
      </c>
      <c r="C12" s="17"/>
      <c r="D12" s="18"/>
      <c r="E12" s="19"/>
      <c r="F12" s="18"/>
    </row>
    <row r="13" spans="2:6" ht="13.5">
      <c r="B13" s="16"/>
      <c r="C13" s="17"/>
      <c r="D13" s="18"/>
      <c r="E13" s="19"/>
      <c r="F13" s="18"/>
    </row>
    <row r="14" spans="2:6" ht="13.5">
      <c r="B14" s="16"/>
      <c r="C14" s="17"/>
      <c r="D14" s="18"/>
      <c r="E14" s="19"/>
      <c r="F14" s="18"/>
    </row>
    <row r="15" spans="2:9" ht="12.75">
      <c r="B15" s="9" t="s">
        <v>2</v>
      </c>
      <c r="H15" s="10">
        <v>2.3</v>
      </c>
      <c r="I15" s="11" t="s">
        <v>4</v>
      </c>
    </row>
    <row r="16" ht="12.75">
      <c r="B16" s="9"/>
    </row>
    <row r="17" spans="2:9" ht="12.75">
      <c r="B17" s="9" t="s">
        <v>3</v>
      </c>
      <c r="H17" s="10">
        <v>0.24</v>
      </c>
      <c r="I17" s="11" t="s">
        <v>4</v>
      </c>
    </row>
    <row r="19" ht="12.75">
      <c r="B19" t="s">
        <v>42</v>
      </c>
    </row>
    <row r="21" spans="2:6" ht="12.75">
      <c r="B21" t="s">
        <v>62</v>
      </c>
      <c r="E21" s="25">
        <v>20</v>
      </c>
      <c r="F21" s="26" t="s">
        <v>61</v>
      </c>
    </row>
    <row r="24" ht="12.75">
      <c r="B24" t="s">
        <v>52</v>
      </c>
    </row>
    <row r="28" ht="12.75">
      <c r="B28" t="s">
        <v>43</v>
      </c>
    </row>
    <row r="30" spans="2:7" ht="12.75">
      <c r="B30" t="s">
        <v>63</v>
      </c>
      <c r="F30" s="25">
        <v>70</v>
      </c>
      <c r="G30" s="27" t="s">
        <v>64</v>
      </c>
    </row>
    <row r="31" spans="2:10" ht="13.5" thickBot="1">
      <c r="B31" s="48"/>
      <c r="C31" s="49"/>
      <c r="D31" s="49"/>
      <c r="E31" s="49"/>
      <c r="F31" s="49"/>
      <c r="G31" s="49"/>
      <c r="H31" s="49"/>
      <c r="I31" s="49"/>
      <c r="J31" s="49"/>
    </row>
    <row r="32" spans="2:8" ht="13.5" thickBot="1">
      <c r="B32" t="s">
        <v>70</v>
      </c>
      <c r="G32" s="28">
        <f>ROUND(((H15-H17)*(calculs!B26-calculs!B27)*5800)/((rentabilite!F30/100)*1000),0)</f>
        <v>128</v>
      </c>
      <c r="H32" s="30" t="s">
        <v>95</v>
      </c>
    </row>
    <row r="34" ht="12.75">
      <c r="B34" t="s">
        <v>65</v>
      </c>
    </row>
    <row r="36" spans="2:5" ht="12.75">
      <c r="B36" t="s">
        <v>77</v>
      </c>
      <c r="C36" s="31" t="s">
        <v>76</v>
      </c>
      <c r="D36" s="32" t="str">
        <f>IF(calculs!B35=1,"litre",IF(calculs!B35=2,"m³",IF(calculs!B35=3,"kWh;F38 !")))</f>
        <v>litre</v>
      </c>
      <c r="E36" s="33">
        <v>0.8</v>
      </c>
    </row>
    <row r="37" ht="13.5" thickBot="1"/>
    <row r="38" spans="2:7" ht="13.5" thickBot="1">
      <c r="B38" t="s">
        <v>79</v>
      </c>
      <c r="F38" s="28">
        <f>ROUND(calculs!A38*rentabilite!E36,2)</f>
        <v>10.24</v>
      </c>
      <c r="G38" s="30" t="s">
        <v>78</v>
      </c>
    </row>
    <row r="40" spans="2:9" ht="12.75">
      <c r="B40" t="s">
        <v>81</v>
      </c>
      <c r="H40" s="34">
        <v>62</v>
      </c>
      <c r="I40" s="26" t="s">
        <v>80</v>
      </c>
    </row>
    <row r="41" ht="13.5" thickBot="1"/>
    <row r="42" spans="2:5" ht="13.5" thickBot="1">
      <c r="B42" t="s">
        <v>82</v>
      </c>
      <c r="D42" s="28">
        <f>ROUND(H40/F38,1)</f>
        <v>6.1</v>
      </c>
      <c r="E42" s="30" t="s">
        <v>83</v>
      </c>
    </row>
    <row r="45" spans="3:8" ht="12.75">
      <c r="C45" s="40" t="s">
        <v>87</v>
      </c>
      <c r="E45" s="41"/>
      <c r="F45" s="43" t="s">
        <v>88</v>
      </c>
      <c r="G45" s="43"/>
      <c r="H45" s="43"/>
    </row>
    <row r="46" spans="3:8" ht="12.75">
      <c r="C46" s="42" t="s">
        <v>89</v>
      </c>
      <c r="E46" s="41"/>
      <c r="F46" s="43" t="s">
        <v>90</v>
      </c>
      <c r="G46" s="43"/>
      <c r="H46" s="43"/>
    </row>
  </sheetData>
  <sheetProtection/>
  <mergeCells count="6">
    <mergeCell ref="F45:H45"/>
    <mergeCell ref="F46:H46"/>
    <mergeCell ref="C7:I7"/>
    <mergeCell ref="B1:I1"/>
    <mergeCell ref="B31:J31"/>
    <mergeCell ref="C6:I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E38"/>
  <sheetViews>
    <sheetView zoomScalePageLayoutView="0" workbookViewId="0" topLeftCell="A1">
      <selection activeCell="B35" sqref="B35"/>
    </sheetView>
  </sheetViews>
  <sheetFormatPr defaultColWidth="11.421875" defaultRowHeight="12.75"/>
  <sheetData>
    <row r="2" ht="12.75">
      <c r="A2" s="12" t="s">
        <v>50</v>
      </c>
    </row>
    <row r="3" spans="1:5" ht="12.75">
      <c r="A3" s="21" t="s">
        <v>53</v>
      </c>
      <c r="E3" s="22" t="s">
        <v>51</v>
      </c>
    </row>
    <row r="4" spans="1:5" ht="12.75">
      <c r="A4" t="s">
        <v>44</v>
      </c>
      <c r="E4" s="20">
        <v>0</v>
      </c>
    </row>
    <row r="5" spans="1:5" ht="12.75">
      <c r="A5" t="s">
        <v>45</v>
      </c>
      <c r="E5" s="20">
        <v>1.5</v>
      </c>
    </row>
    <row r="6" spans="1:5" ht="12.75">
      <c r="A6" t="s">
        <v>46</v>
      </c>
      <c r="E6" s="20">
        <v>3</v>
      </c>
    </row>
    <row r="7" spans="1:5" ht="12.75">
      <c r="A7" t="s">
        <v>47</v>
      </c>
      <c r="E7" s="20">
        <v>4.5</v>
      </c>
    </row>
    <row r="8" spans="1:5" ht="12.75">
      <c r="A8" t="s">
        <v>48</v>
      </c>
      <c r="E8" s="20">
        <v>6</v>
      </c>
    </row>
    <row r="9" spans="1:2" ht="12.75">
      <c r="A9" t="s">
        <v>49</v>
      </c>
      <c r="B9">
        <v>3</v>
      </c>
    </row>
    <row r="11" ht="12.75">
      <c r="A11" s="12" t="s">
        <v>73</v>
      </c>
    </row>
    <row r="12" spans="1:2" ht="12.75">
      <c r="A12" t="s">
        <v>69</v>
      </c>
      <c r="B12">
        <v>1</v>
      </c>
    </row>
    <row r="14" ht="12.75">
      <c r="A14" s="12" t="s">
        <v>72</v>
      </c>
    </row>
    <row r="15" spans="1:2" ht="12.75">
      <c r="A15" s="29">
        <f>IF(B12=1,3,2)</f>
        <v>3</v>
      </c>
      <c r="B15" t="s">
        <v>51</v>
      </c>
    </row>
    <row r="17" ht="12.75">
      <c r="A17" s="12" t="s">
        <v>54</v>
      </c>
    </row>
    <row r="18" spans="1:2" ht="12.75">
      <c r="A18" s="24" t="s">
        <v>55</v>
      </c>
      <c r="B18" s="23" t="s">
        <v>51</v>
      </c>
    </row>
    <row r="19" spans="1:2" ht="12.75">
      <c r="A19" t="s">
        <v>56</v>
      </c>
      <c r="B19" s="20">
        <v>6.5</v>
      </c>
    </row>
    <row r="20" spans="1:2" ht="12.75">
      <c r="A20" t="s">
        <v>57</v>
      </c>
      <c r="B20" s="20">
        <v>5.5</v>
      </c>
    </row>
    <row r="21" spans="1:2" ht="12.75">
      <c r="A21" t="s">
        <v>58</v>
      </c>
      <c r="B21" s="20">
        <v>3.5</v>
      </c>
    </row>
    <row r="22" spans="1:2" ht="12.75">
      <c r="A22" t="s">
        <v>59</v>
      </c>
      <c r="B22" s="20">
        <v>6</v>
      </c>
    </row>
    <row r="23" spans="1:2" ht="12.75">
      <c r="A23" t="s">
        <v>60</v>
      </c>
      <c r="B23" s="20">
        <v>2.7</v>
      </c>
    </row>
    <row r="24" spans="1:2" ht="12.75">
      <c r="A24" t="s">
        <v>49</v>
      </c>
      <c r="B24">
        <v>1</v>
      </c>
    </row>
    <row r="26" spans="1:2" ht="12.75">
      <c r="A26" s="12" t="s">
        <v>71</v>
      </c>
      <c r="B26">
        <f>rentabilite!$E21-INDEX(E4:E8,B9,1)-A15</f>
        <v>14</v>
      </c>
    </row>
    <row r="27" spans="1:2" ht="12.75">
      <c r="A27" s="12" t="s">
        <v>74</v>
      </c>
      <c r="B27">
        <f>INDEX(B19:B23,B24,1)</f>
        <v>6.5</v>
      </c>
    </row>
    <row r="28" ht="12.75">
      <c r="A28" s="12"/>
    </row>
    <row r="29" ht="12.75">
      <c r="A29" s="12"/>
    </row>
    <row r="31" ht="12.75">
      <c r="A31" s="12" t="s">
        <v>65</v>
      </c>
    </row>
    <row r="32" ht="12.75">
      <c r="A32" t="s">
        <v>66</v>
      </c>
    </row>
    <row r="33" ht="12.75">
      <c r="A33" t="s">
        <v>67</v>
      </c>
    </row>
    <row r="34" ht="12.75">
      <c r="A34" t="s">
        <v>68</v>
      </c>
    </row>
    <row r="35" spans="1:2" ht="12.75">
      <c r="A35" t="s">
        <v>69</v>
      </c>
      <c r="B35">
        <v>1</v>
      </c>
    </row>
    <row r="37" ht="12.75">
      <c r="A37" s="12" t="s">
        <v>75</v>
      </c>
    </row>
    <row r="38" spans="1:2" ht="12.75">
      <c r="A38">
        <f>IF(OR(B35=1,B35=2),rentabilite!G32/10,rentabilite!G32)</f>
        <v>12.8</v>
      </c>
      <c r="B38" t="str">
        <f>IF(B35=1,"litres gasoil",IF(B35=2,"m³ gaz",IF(B35=3,"kWh électriques","erreur")))</f>
        <v>litres gasoil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3:D44"/>
  <sheetViews>
    <sheetView zoomScalePageLayoutView="0" workbookViewId="0" topLeftCell="A1">
      <selection activeCell="B41" sqref="B41"/>
    </sheetView>
  </sheetViews>
  <sheetFormatPr defaultColWidth="11.421875" defaultRowHeight="12.75"/>
  <cols>
    <col min="1" max="1" width="4.8515625" style="0" customWidth="1"/>
    <col min="2" max="2" width="47.28125" style="0" customWidth="1"/>
    <col min="3" max="3" width="18.28125" style="0" customWidth="1"/>
  </cols>
  <sheetData>
    <row r="3" ht="12.75">
      <c r="B3" t="s">
        <v>5</v>
      </c>
    </row>
    <row r="4" ht="12.75">
      <c r="B4" t="s">
        <v>6</v>
      </c>
    </row>
    <row r="8" spans="2:3" ht="12.75">
      <c r="B8" s="12" t="s">
        <v>93</v>
      </c>
      <c r="C8" s="13" t="s">
        <v>7</v>
      </c>
    </row>
    <row r="10" spans="2:4" ht="12.75">
      <c r="B10" t="s">
        <v>8</v>
      </c>
      <c r="C10" s="14">
        <v>6</v>
      </c>
      <c r="D10" t="s">
        <v>9</v>
      </c>
    </row>
    <row r="11" spans="2:4" ht="12.75">
      <c r="B11" t="s">
        <v>10</v>
      </c>
      <c r="C11" s="14">
        <v>3</v>
      </c>
      <c r="D11" t="s">
        <v>9</v>
      </c>
    </row>
    <row r="12" spans="2:4" ht="12.75">
      <c r="B12" t="s">
        <v>11</v>
      </c>
      <c r="C12" s="14">
        <v>1.5</v>
      </c>
      <c r="D12" t="s">
        <v>9</v>
      </c>
    </row>
    <row r="13" ht="12.75">
      <c r="C13" s="15"/>
    </row>
    <row r="14" spans="2:4" ht="12.75">
      <c r="B14" t="s">
        <v>12</v>
      </c>
      <c r="C14" s="14">
        <v>2.5</v>
      </c>
      <c r="D14" t="s">
        <v>9</v>
      </c>
    </row>
    <row r="15" spans="2:4" ht="12.75">
      <c r="B15" t="s">
        <v>13</v>
      </c>
      <c r="C15" s="14">
        <v>1.5</v>
      </c>
      <c r="D15" t="s">
        <v>9</v>
      </c>
    </row>
    <row r="16" ht="12.75">
      <c r="C16" s="15"/>
    </row>
    <row r="17" spans="2:4" ht="12.75">
      <c r="B17" t="s">
        <v>14</v>
      </c>
      <c r="C17" s="14">
        <v>2.2</v>
      </c>
      <c r="D17" t="s">
        <v>9</v>
      </c>
    </row>
    <row r="18" spans="2:4" ht="12.75">
      <c r="B18" t="s">
        <v>15</v>
      </c>
      <c r="C18" s="14">
        <v>1.8</v>
      </c>
      <c r="D18" t="s">
        <v>9</v>
      </c>
    </row>
    <row r="19" spans="2:4" ht="12.75">
      <c r="B19" t="s">
        <v>16</v>
      </c>
      <c r="C19" s="14">
        <v>1.7</v>
      </c>
      <c r="D19" t="s">
        <v>9</v>
      </c>
    </row>
    <row r="20" spans="2:4" ht="12.75">
      <c r="B20" t="s">
        <v>17</v>
      </c>
      <c r="C20" s="14">
        <v>0.45</v>
      </c>
      <c r="D20" t="s">
        <v>9</v>
      </c>
    </row>
    <row r="21" spans="2:4" ht="12.75">
      <c r="B21" t="s">
        <v>18</v>
      </c>
      <c r="C21" s="14">
        <v>1.8</v>
      </c>
      <c r="D21" t="s">
        <v>9</v>
      </c>
    </row>
    <row r="22" spans="2:4" ht="12.75">
      <c r="B22" t="s">
        <v>19</v>
      </c>
      <c r="C22" s="14">
        <v>0.5</v>
      </c>
      <c r="D22" t="s">
        <v>9</v>
      </c>
    </row>
    <row r="23" spans="2:4" ht="12.75">
      <c r="B23" t="s">
        <v>20</v>
      </c>
      <c r="C23" s="14">
        <f>ROUND(1/(0.17+0.3/3.49),1)</f>
        <v>3.9</v>
      </c>
      <c r="D23" t="s">
        <v>9</v>
      </c>
    </row>
    <row r="24" spans="2:4" ht="12.75">
      <c r="B24" t="s">
        <v>21</v>
      </c>
      <c r="C24" s="14">
        <f>ROUND(1/(0.17+0.4/3.49),1)</f>
        <v>3.5</v>
      </c>
      <c r="D24" t="s">
        <v>9</v>
      </c>
    </row>
    <row r="25" spans="2:4" ht="12.75">
      <c r="B25" t="s">
        <v>22</v>
      </c>
      <c r="C25" s="14">
        <f>ROUND(1/(0.17+0.5/3.49),1)</f>
        <v>3.2</v>
      </c>
      <c r="D25" t="s">
        <v>9</v>
      </c>
    </row>
    <row r="26" spans="2:4" ht="12.75">
      <c r="B26" t="s">
        <v>23</v>
      </c>
      <c r="C26" s="14">
        <f>ROUND(1/(0.17+0.6/3.49),1)</f>
        <v>2.9</v>
      </c>
      <c r="D26" t="s">
        <v>9</v>
      </c>
    </row>
    <row r="27" spans="2:4" ht="12.75">
      <c r="B27" t="s">
        <v>24</v>
      </c>
      <c r="C27" s="14">
        <f>ROUND(1/(0.17+0.25/0.19),1)</f>
        <v>0.7</v>
      </c>
      <c r="D27" t="s">
        <v>9</v>
      </c>
    </row>
    <row r="28" spans="2:4" ht="12.75">
      <c r="B28" t="s">
        <v>25</v>
      </c>
      <c r="C28" s="14">
        <f>ROUND(1/(0.17+0.3/0.19),1)</f>
        <v>0.6</v>
      </c>
      <c r="D28" t="s">
        <v>9</v>
      </c>
    </row>
    <row r="29" spans="2:4" ht="12.75">
      <c r="B29" t="s">
        <v>26</v>
      </c>
      <c r="C29" s="14">
        <f>ROUND(1/(0.17+0.35/0.19),1)</f>
        <v>0.5</v>
      </c>
      <c r="D29" t="s">
        <v>9</v>
      </c>
    </row>
    <row r="30" ht="12.75">
      <c r="C30" s="15"/>
    </row>
    <row r="31" spans="2:4" ht="12.75">
      <c r="B31" t="s">
        <v>27</v>
      </c>
      <c r="C31" s="14">
        <v>2.8</v>
      </c>
      <c r="D31" t="s">
        <v>9</v>
      </c>
    </row>
    <row r="32" spans="2:4" ht="12.75">
      <c r="B32" t="s">
        <v>28</v>
      </c>
      <c r="C32" s="14">
        <v>0.45</v>
      </c>
      <c r="D32" t="s">
        <v>9</v>
      </c>
    </row>
    <row r="33" spans="2:4" ht="12.75">
      <c r="B33" t="s">
        <v>29</v>
      </c>
      <c r="C33" s="14">
        <v>0.6</v>
      </c>
      <c r="D33" t="s">
        <v>9</v>
      </c>
    </row>
    <row r="34" spans="2:4" ht="12.75">
      <c r="B34" t="s">
        <v>30</v>
      </c>
      <c r="C34" s="14">
        <v>0.45</v>
      </c>
      <c r="D34" t="s">
        <v>9</v>
      </c>
    </row>
    <row r="35" spans="2:4" ht="12.75">
      <c r="B35" t="s">
        <v>31</v>
      </c>
      <c r="C35" s="14">
        <v>0.37</v>
      </c>
      <c r="D35" t="s">
        <v>9</v>
      </c>
    </row>
    <row r="36" spans="2:4" ht="12.75">
      <c r="B36" t="s">
        <v>32</v>
      </c>
      <c r="C36" s="14">
        <v>1.7</v>
      </c>
      <c r="D36" t="s">
        <v>9</v>
      </c>
    </row>
    <row r="37" spans="2:4" ht="12.75">
      <c r="B37" t="s">
        <v>33</v>
      </c>
      <c r="C37" s="14">
        <v>0.4</v>
      </c>
      <c r="D37" t="s">
        <v>9</v>
      </c>
    </row>
    <row r="38" spans="2:4" ht="12.75">
      <c r="B38" t="s">
        <v>34</v>
      </c>
      <c r="C38" s="14">
        <v>2.6</v>
      </c>
      <c r="D38" t="s">
        <v>9</v>
      </c>
    </row>
    <row r="39" spans="2:4" ht="12.75">
      <c r="B39" t="s">
        <v>35</v>
      </c>
      <c r="C39" s="14">
        <v>0.4</v>
      </c>
      <c r="D39" t="s">
        <v>9</v>
      </c>
    </row>
    <row r="40" ht="12.75">
      <c r="C40" s="15"/>
    </row>
    <row r="41" spans="2:4" ht="12.75">
      <c r="B41" t="s">
        <v>36</v>
      </c>
      <c r="C41" s="14">
        <v>2</v>
      </c>
      <c r="D41" t="s">
        <v>9</v>
      </c>
    </row>
    <row r="42" spans="2:4" ht="12.75">
      <c r="B42" t="s">
        <v>37</v>
      </c>
      <c r="C42" s="14">
        <v>3.2</v>
      </c>
      <c r="D42" t="s">
        <v>9</v>
      </c>
    </row>
    <row r="43" spans="2:4" ht="12.75">
      <c r="B43" t="s">
        <v>38</v>
      </c>
      <c r="C43" s="14">
        <v>0.7</v>
      </c>
      <c r="D43" t="s">
        <v>9</v>
      </c>
    </row>
    <row r="44" spans="2:4" ht="12.75">
      <c r="B44" t="s">
        <v>39</v>
      </c>
      <c r="C44" s="14">
        <v>0.9</v>
      </c>
      <c r="D44" t="s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</dc:creator>
  <cp:keywords/>
  <dc:description/>
  <cp:lastModifiedBy>Sylvie Rouche</cp:lastModifiedBy>
  <cp:lastPrinted>2002-12-20T17:33:13Z</cp:lastPrinted>
  <dcterms:created xsi:type="dcterms:W3CDTF">2002-06-12T14:01:24Z</dcterms:created>
  <dcterms:modified xsi:type="dcterms:W3CDTF">2018-07-04T12:14:57Z</dcterms:modified>
  <cp:category/>
  <cp:version/>
  <cp:contentType/>
  <cp:contentStatus/>
</cp:coreProperties>
</file>